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01 - Domov mládeže - sta..." sheetId="2" r:id="rId2"/>
    <sheet name="S02 - Elektroinstalace" sheetId="3" r:id="rId3"/>
    <sheet name="S03 - Hromosvod" sheetId="4" r:id="rId4"/>
    <sheet name="S04 - Domov mládeže- osta...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'S01 - Domov mládeže - sta...'!$C$99:$K$1032</definedName>
    <definedName name="_xlnm.Print_Area" localSheetId="1">'S01 - Domov mládeže - sta...'!$C$4:$J$36,'S01 - Domov mládeže - sta...'!$C$42:$J$81,'S01 - Domov mládeže - sta...'!$C$87:$K$1032</definedName>
    <definedName name="_xlnm.Print_Titles" localSheetId="1">'S01 - Domov mládeže - sta...'!$99:$99</definedName>
    <definedName name="_xlnm._FilterDatabase" localSheetId="2" hidden="1">'S02 - Elektroinstalace'!$C$85:$K$152</definedName>
    <definedName name="_xlnm.Print_Area" localSheetId="2">'S02 - Elektroinstalace'!$C$4:$J$36,'S02 - Elektroinstalace'!$C$42:$J$67,'S02 - Elektroinstalace'!$C$73:$K$152</definedName>
    <definedName name="_xlnm.Print_Titles" localSheetId="2">'S02 - Elektroinstalace'!$85:$85</definedName>
    <definedName name="_xlnm._FilterDatabase" localSheetId="3" hidden="1">'S03 - Hromosvod'!$C$78:$K$121</definedName>
    <definedName name="_xlnm.Print_Area" localSheetId="3">'S03 - Hromosvod'!$C$4:$J$36,'S03 - Hromosvod'!$C$42:$J$60,'S03 - Hromosvod'!$C$66:$K$121</definedName>
    <definedName name="_xlnm.Print_Titles" localSheetId="3">'S03 - Hromosvod'!$78:$78</definedName>
    <definedName name="_xlnm._FilterDatabase" localSheetId="4" hidden="1">'S04 - Domov mládeže- osta...'!$C$80:$K$100</definedName>
    <definedName name="_xlnm.Print_Area" localSheetId="4">'S04 - Domov mládeže- osta...'!$C$4:$J$36,'S04 - Domov mládeže- osta...'!$C$42:$J$62,'S04 - Domov mládeže- osta...'!$C$68:$K$100</definedName>
    <definedName name="_xlnm.Print_Titles" localSheetId="4">'S04 - Domov mládeže- osta...'!$80:$80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5"/>
  <c r="AX55"/>
  <c i="5" r="BI99"/>
  <c r="BH99"/>
  <c r="BG99"/>
  <c r="BF99"/>
  <c r="T99"/>
  <c r="R99"/>
  <c r="P99"/>
  <c r="BK99"/>
  <c r="J99"/>
  <c r="BE99"/>
  <c r="BI97"/>
  <c r="BH97"/>
  <c r="BG97"/>
  <c r="BF97"/>
  <c r="T97"/>
  <c r="T96"/>
  <c r="R97"/>
  <c r="R96"/>
  <c r="P97"/>
  <c r="P96"/>
  <c r="BK97"/>
  <c r="BK96"/>
  <c r="J96"/>
  <c r="J97"/>
  <c r="BE97"/>
  <c r="J61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0"/>
  <c r="BI91"/>
  <c r="BH91"/>
  <c r="BG91"/>
  <c r="BF91"/>
  <c r="T91"/>
  <c r="T90"/>
  <c r="R91"/>
  <c r="R90"/>
  <c r="P91"/>
  <c r="P90"/>
  <c r="BK91"/>
  <c r="BK90"/>
  <c r="J90"/>
  <c r="J91"/>
  <c r="BE91"/>
  <c r="J5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T84"/>
  <c r="R85"/>
  <c r="R84"/>
  <c r="P85"/>
  <c r="P84"/>
  <c r="BK85"/>
  <c r="BK84"/>
  <c r="J84"/>
  <c r="J85"/>
  <c r="BE85"/>
  <c r="J58"/>
  <c r="BI83"/>
  <c r="F34"/>
  <c i="1" r="BD55"/>
  <c i="5" r="BH83"/>
  <c r="F33"/>
  <c i="1" r="BC55"/>
  <c i="5" r="BG83"/>
  <c r="F32"/>
  <c i="1" r="BB55"/>
  <c i="5" r="BF83"/>
  <c r="J31"/>
  <c i="1" r="AW55"/>
  <c i="5" r="F31"/>
  <c i="1" r="BA55"/>
  <c i="5" r="T83"/>
  <c r="T82"/>
  <c r="T81"/>
  <c r="R83"/>
  <c r="R82"/>
  <c r="R81"/>
  <c r="P83"/>
  <c r="P82"/>
  <c r="P81"/>
  <c i="1" r="AU55"/>
  <c i="5" r="BK83"/>
  <c r="BK82"/>
  <c r="J82"/>
  <c r="BK81"/>
  <c r="J81"/>
  <c r="J56"/>
  <c r="J27"/>
  <c i="1" r="AG55"/>
  <c i="5" r="J83"/>
  <c r="BE83"/>
  <c r="J30"/>
  <c i="1" r="AV55"/>
  <c i="5" r="F30"/>
  <c i="1" r="AZ55"/>
  <c i="5" r="J57"/>
  <c r="J77"/>
  <c r="F77"/>
  <c r="F75"/>
  <c r="E73"/>
  <c r="J51"/>
  <c r="F51"/>
  <c r="F49"/>
  <c r="E47"/>
  <c r="J36"/>
  <c r="J18"/>
  <c r="E18"/>
  <c r="F78"/>
  <c r="F52"/>
  <c r="J17"/>
  <c r="J12"/>
  <c r="J75"/>
  <c r="J49"/>
  <c r="E7"/>
  <c r="E71"/>
  <c r="E45"/>
  <c i="1" r="AY54"/>
  <c r="AX54"/>
  <c i="4"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T113"/>
  <c r="R114"/>
  <c r="R113"/>
  <c r="P114"/>
  <c r="P113"/>
  <c r="BK114"/>
  <c r="BK113"/>
  <c r="J113"/>
  <c r="J114"/>
  <c r="BE114"/>
  <c r="J59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4"/>
  <c r="BH84"/>
  <c r="BG84"/>
  <c r="BF84"/>
  <c r="T84"/>
  <c r="R84"/>
  <c r="P84"/>
  <c r="BK84"/>
  <c r="J84"/>
  <c r="BE84"/>
  <c r="BI82"/>
  <c r="F34"/>
  <c i="1" r="BD54"/>
  <c i="4" r="BH82"/>
  <c r="F33"/>
  <c i="1" r="BC54"/>
  <c i="4" r="BG82"/>
  <c r="F32"/>
  <c i="1" r="BB54"/>
  <c i="4" r="BF82"/>
  <c r="J31"/>
  <c i="1" r="AW54"/>
  <c i="4" r="F31"/>
  <c i="1" r="BA54"/>
  <c i="4" r="T82"/>
  <c r="T81"/>
  <c r="T80"/>
  <c r="T79"/>
  <c r="R82"/>
  <c r="R81"/>
  <c r="R80"/>
  <c r="R79"/>
  <c r="P82"/>
  <c r="P81"/>
  <c r="P80"/>
  <c r="P79"/>
  <c i="1" r="AU54"/>
  <c i="4" r="BK82"/>
  <c r="BK81"/>
  <c r="J81"/>
  <c r="BK80"/>
  <c r="J80"/>
  <c r="BK79"/>
  <c r="J79"/>
  <c r="J56"/>
  <c r="J27"/>
  <c i="1" r="AG54"/>
  <c i="4" r="J82"/>
  <c r="BE82"/>
  <c r="J30"/>
  <c i="1" r="AV54"/>
  <c i="4" r="F30"/>
  <c i="1" r="AZ54"/>
  <c i="4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3" r="J87"/>
  <c i="1" r="AY53"/>
  <c r="AX53"/>
  <c i="3" r="BI151"/>
  <c r="BH151"/>
  <c r="BG151"/>
  <c r="BF151"/>
  <c r="T151"/>
  <c r="T150"/>
  <c r="T149"/>
  <c r="R151"/>
  <c r="R150"/>
  <c r="R149"/>
  <c r="P151"/>
  <c r="P150"/>
  <c r="P149"/>
  <c r="BK151"/>
  <c r="BK150"/>
  <c r="J150"/>
  <c r="BK149"/>
  <c r="J149"/>
  <c r="J151"/>
  <c r="BE151"/>
  <c r="J66"/>
  <c r="J65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4"/>
  <c r="BI140"/>
  <c r="BH140"/>
  <c r="BG140"/>
  <c r="BF140"/>
  <c r="T140"/>
  <c r="R140"/>
  <c r="P140"/>
  <c r="BK140"/>
  <c r="J140"/>
  <c r="BE140"/>
  <c r="BI138"/>
  <c r="BH138"/>
  <c r="BG138"/>
  <c r="BF138"/>
  <c r="T138"/>
  <c r="T137"/>
  <c r="R138"/>
  <c r="R137"/>
  <c r="P138"/>
  <c r="P137"/>
  <c r="BK138"/>
  <c r="BK137"/>
  <c r="J137"/>
  <c r="J138"/>
  <c r="BE138"/>
  <c r="J63"/>
  <c r="BI135"/>
  <c r="BH135"/>
  <c r="BG135"/>
  <c r="BF135"/>
  <c r="T135"/>
  <c r="R135"/>
  <c r="P135"/>
  <c r="BK135"/>
  <c r="J135"/>
  <c r="BE135"/>
  <c r="BI133"/>
  <c r="BH133"/>
  <c r="BG133"/>
  <c r="BF133"/>
  <c r="T133"/>
  <c r="T132"/>
  <c r="R133"/>
  <c r="R132"/>
  <c r="P133"/>
  <c r="P132"/>
  <c r="BK133"/>
  <c r="BK132"/>
  <c r="J132"/>
  <c r="J133"/>
  <c r="BE133"/>
  <c r="J6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T119"/>
  <c r="R120"/>
  <c r="R119"/>
  <c r="P120"/>
  <c r="P119"/>
  <c r="BK120"/>
  <c r="BK119"/>
  <c r="J119"/>
  <c r="J120"/>
  <c r="BE120"/>
  <c r="J61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T106"/>
  <c r="R107"/>
  <c r="R106"/>
  <c r="P107"/>
  <c r="P106"/>
  <c r="BK107"/>
  <c r="BK106"/>
  <c r="J106"/>
  <c r="J107"/>
  <c r="BE107"/>
  <c r="J60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F34"/>
  <c i="1" r="BD53"/>
  <c i="3" r="BH90"/>
  <c r="F33"/>
  <c i="1" r="BC53"/>
  <c i="3" r="BG90"/>
  <c r="F32"/>
  <c i="1" r="BB53"/>
  <c i="3" r="BF90"/>
  <c r="J31"/>
  <c i="1" r="AW53"/>
  <c i="3" r="F31"/>
  <c i="1" r="BA53"/>
  <c i="3" r="T90"/>
  <c r="T89"/>
  <c r="T88"/>
  <c r="T86"/>
  <c r="R90"/>
  <c r="R89"/>
  <c r="R88"/>
  <c r="R86"/>
  <c r="P90"/>
  <c r="P89"/>
  <c r="P88"/>
  <c r="P86"/>
  <c i="1" r="AU53"/>
  <c i="3" r="BK90"/>
  <c r="BK89"/>
  <c r="J89"/>
  <c r="BK88"/>
  <c r="J88"/>
  <c r="BK86"/>
  <c r="J86"/>
  <c r="J56"/>
  <c r="J27"/>
  <c i="1" r="AG53"/>
  <c i="3" r="J90"/>
  <c r="BE90"/>
  <c r="J30"/>
  <c i="1" r="AV53"/>
  <c i="3" r="F30"/>
  <c i="1" r="AZ53"/>
  <c i="3" r="J59"/>
  <c r="J58"/>
  <c r="J57"/>
  <c r="J82"/>
  <c r="F82"/>
  <c r="F80"/>
  <c r="E78"/>
  <c r="J51"/>
  <c r="F51"/>
  <c r="F49"/>
  <c r="E47"/>
  <c r="J36"/>
  <c r="J18"/>
  <c r="E18"/>
  <c r="F83"/>
  <c r="F52"/>
  <c r="J17"/>
  <c r="J12"/>
  <c r="J80"/>
  <c r="J49"/>
  <c r="E7"/>
  <c r="E76"/>
  <c r="E45"/>
  <c i="1" r="AY52"/>
  <c r="AX52"/>
  <c i="2" r="BI1030"/>
  <c r="BH1030"/>
  <c r="BG1030"/>
  <c r="BF1030"/>
  <c r="T1030"/>
  <c r="T1029"/>
  <c r="T1028"/>
  <c r="R1030"/>
  <c r="R1029"/>
  <c r="R1028"/>
  <c r="P1030"/>
  <c r="P1029"/>
  <c r="P1028"/>
  <c r="BK1030"/>
  <c r="BK1029"/>
  <c r="J1029"/>
  <c r="BK1028"/>
  <c r="J1028"/>
  <c r="J1030"/>
  <c r="BE1030"/>
  <c r="J80"/>
  <c r="J79"/>
  <c r="BI1013"/>
  <c r="BH1013"/>
  <c r="BG1013"/>
  <c r="BF1013"/>
  <c r="T1013"/>
  <c r="T1012"/>
  <c r="R1013"/>
  <c r="R1012"/>
  <c r="P1013"/>
  <c r="P1012"/>
  <c r="BK1013"/>
  <c r="BK1012"/>
  <c r="J1012"/>
  <c r="J1013"/>
  <c r="BE1013"/>
  <c r="J78"/>
  <c r="BI1010"/>
  <c r="BH1010"/>
  <c r="BG1010"/>
  <c r="BF1010"/>
  <c r="T1010"/>
  <c r="R1010"/>
  <c r="P1010"/>
  <c r="BK1010"/>
  <c r="J1010"/>
  <c r="BE1010"/>
  <c r="BI1006"/>
  <c r="BH1006"/>
  <c r="BG1006"/>
  <c r="BF1006"/>
  <c r="T1006"/>
  <c r="R1006"/>
  <c r="P1006"/>
  <c r="BK1006"/>
  <c r="J1006"/>
  <c r="BE1006"/>
  <c r="BI1004"/>
  <c r="BH1004"/>
  <c r="BG1004"/>
  <c r="BF1004"/>
  <c r="T1004"/>
  <c r="T1003"/>
  <c r="R1004"/>
  <c r="R1003"/>
  <c r="P1004"/>
  <c r="P1003"/>
  <c r="BK1004"/>
  <c r="BK1003"/>
  <c r="J1003"/>
  <c r="J1004"/>
  <c r="BE1004"/>
  <c r="J77"/>
  <c r="BI1001"/>
  <c r="BH1001"/>
  <c r="BG1001"/>
  <c r="BF1001"/>
  <c r="T1001"/>
  <c r="R1001"/>
  <c r="P1001"/>
  <c r="BK1001"/>
  <c r="J1001"/>
  <c r="BE1001"/>
  <c r="BI993"/>
  <c r="BH993"/>
  <c r="BG993"/>
  <c r="BF993"/>
  <c r="T993"/>
  <c r="R993"/>
  <c r="P993"/>
  <c r="BK993"/>
  <c r="J993"/>
  <c r="BE993"/>
  <c r="BI990"/>
  <c r="BH990"/>
  <c r="BG990"/>
  <c r="BF990"/>
  <c r="T990"/>
  <c r="R990"/>
  <c r="P990"/>
  <c r="BK990"/>
  <c r="J990"/>
  <c r="BE990"/>
  <c r="BI987"/>
  <c r="BH987"/>
  <c r="BG987"/>
  <c r="BF987"/>
  <c r="T987"/>
  <c r="R987"/>
  <c r="P987"/>
  <c r="BK987"/>
  <c r="J987"/>
  <c r="BE987"/>
  <c r="BI984"/>
  <c r="BH984"/>
  <c r="BG984"/>
  <c r="BF984"/>
  <c r="T984"/>
  <c r="R984"/>
  <c r="P984"/>
  <c r="BK984"/>
  <c r="J984"/>
  <c r="BE984"/>
  <c r="BI981"/>
  <c r="BH981"/>
  <c r="BG981"/>
  <c r="BF981"/>
  <c r="T981"/>
  <c r="R981"/>
  <c r="P981"/>
  <c r="BK981"/>
  <c r="J981"/>
  <c r="BE981"/>
  <c r="BI978"/>
  <c r="BH978"/>
  <c r="BG978"/>
  <c r="BF978"/>
  <c r="T978"/>
  <c r="R978"/>
  <c r="P978"/>
  <c r="BK978"/>
  <c r="J978"/>
  <c r="BE978"/>
  <c r="BI975"/>
  <c r="BH975"/>
  <c r="BG975"/>
  <c r="BF975"/>
  <c r="T975"/>
  <c r="R975"/>
  <c r="P975"/>
  <c r="BK975"/>
  <c r="J975"/>
  <c r="BE975"/>
  <c r="BI972"/>
  <c r="BH972"/>
  <c r="BG972"/>
  <c r="BF972"/>
  <c r="T972"/>
  <c r="R972"/>
  <c r="P972"/>
  <c r="BK972"/>
  <c r="J972"/>
  <c r="BE972"/>
  <c r="BI969"/>
  <c r="BH969"/>
  <c r="BG969"/>
  <c r="BF969"/>
  <c r="T969"/>
  <c r="T968"/>
  <c r="R969"/>
  <c r="R968"/>
  <c r="P969"/>
  <c r="P968"/>
  <c r="BK969"/>
  <c r="BK968"/>
  <c r="J968"/>
  <c r="J969"/>
  <c r="BE969"/>
  <c r="J76"/>
  <c r="BI966"/>
  <c r="BH966"/>
  <c r="BG966"/>
  <c r="BF966"/>
  <c r="T966"/>
  <c r="R966"/>
  <c r="P966"/>
  <c r="BK966"/>
  <c r="J966"/>
  <c r="BE966"/>
  <c r="BI951"/>
  <c r="BH951"/>
  <c r="BG951"/>
  <c r="BF951"/>
  <c r="T951"/>
  <c r="R951"/>
  <c r="P951"/>
  <c r="BK951"/>
  <c r="J951"/>
  <c r="BE951"/>
  <c r="BI948"/>
  <c r="BH948"/>
  <c r="BG948"/>
  <c r="BF948"/>
  <c r="T948"/>
  <c r="R948"/>
  <c r="P948"/>
  <c r="BK948"/>
  <c r="J948"/>
  <c r="BE948"/>
  <c r="BI945"/>
  <c r="BH945"/>
  <c r="BG945"/>
  <c r="BF945"/>
  <c r="T945"/>
  <c r="R945"/>
  <c r="P945"/>
  <c r="BK945"/>
  <c r="J945"/>
  <c r="BE945"/>
  <c r="BI942"/>
  <c r="BH942"/>
  <c r="BG942"/>
  <c r="BF942"/>
  <c r="T942"/>
  <c r="R942"/>
  <c r="P942"/>
  <c r="BK942"/>
  <c r="J942"/>
  <c r="BE942"/>
  <c r="BI939"/>
  <c r="BH939"/>
  <c r="BG939"/>
  <c r="BF939"/>
  <c r="T939"/>
  <c r="R939"/>
  <c r="P939"/>
  <c r="BK939"/>
  <c r="J939"/>
  <c r="BE939"/>
  <c r="BI936"/>
  <c r="BH936"/>
  <c r="BG936"/>
  <c r="BF936"/>
  <c r="T936"/>
  <c r="R936"/>
  <c r="P936"/>
  <c r="BK936"/>
  <c r="J936"/>
  <c r="BE936"/>
  <c r="BI933"/>
  <c r="BH933"/>
  <c r="BG933"/>
  <c r="BF933"/>
  <c r="T933"/>
  <c r="R933"/>
  <c r="P933"/>
  <c r="BK933"/>
  <c r="J933"/>
  <c r="BE933"/>
  <c r="BI930"/>
  <c r="BH930"/>
  <c r="BG930"/>
  <c r="BF930"/>
  <c r="T930"/>
  <c r="R930"/>
  <c r="P930"/>
  <c r="BK930"/>
  <c r="J930"/>
  <c r="BE930"/>
  <c r="BI927"/>
  <c r="BH927"/>
  <c r="BG927"/>
  <c r="BF927"/>
  <c r="T927"/>
  <c r="R927"/>
  <c r="P927"/>
  <c r="BK927"/>
  <c r="J927"/>
  <c r="BE927"/>
  <c r="BI924"/>
  <c r="BH924"/>
  <c r="BG924"/>
  <c r="BF924"/>
  <c r="T924"/>
  <c r="R924"/>
  <c r="P924"/>
  <c r="BK924"/>
  <c r="J924"/>
  <c r="BE924"/>
  <c r="BI921"/>
  <c r="BH921"/>
  <c r="BG921"/>
  <c r="BF921"/>
  <c r="T921"/>
  <c r="R921"/>
  <c r="P921"/>
  <c r="BK921"/>
  <c r="J921"/>
  <c r="BE921"/>
  <c r="BI918"/>
  <c r="BH918"/>
  <c r="BG918"/>
  <c r="BF918"/>
  <c r="T918"/>
  <c r="R918"/>
  <c r="P918"/>
  <c r="BK918"/>
  <c r="J918"/>
  <c r="BE918"/>
  <c r="BI915"/>
  <c r="BH915"/>
  <c r="BG915"/>
  <c r="BF915"/>
  <c r="T915"/>
  <c r="R915"/>
  <c r="P915"/>
  <c r="BK915"/>
  <c r="J915"/>
  <c r="BE915"/>
  <c r="BI912"/>
  <c r="BH912"/>
  <c r="BG912"/>
  <c r="BF912"/>
  <c r="T912"/>
  <c r="R912"/>
  <c r="P912"/>
  <c r="BK912"/>
  <c r="J912"/>
  <c r="BE912"/>
  <c r="BI897"/>
  <c r="BH897"/>
  <c r="BG897"/>
  <c r="BF897"/>
  <c r="T897"/>
  <c r="T896"/>
  <c r="R897"/>
  <c r="R896"/>
  <c r="P897"/>
  <c r="P896"/>
  <c r="BK897"/>
  <c r="BK896"/>
  <c r="J896"/>
  <c r="J897"/>
  <c r="BE897"/>
  <c r="J75"/>
  <c r="BI894"/>
  <c r="BH894"/>
  <c r="BG894"/>
  <c r="BF894"/>
  <c r="T894"/>
  <c r="R894"/>
  <c r="P894"/>
  <c r="BK894"/>
  <c r="J894"/>
  <c r="BE894"/>
  <c r="BI886"/>
  <c r="BH886"/>
  <c r="BG886"/>
  <c r="BF886"/>
  <c r="T886"/>
  <c r="R886"/>
  <c r="P886"/>
  <c r="BK886"/>
  <c r="J886"/>
  <c r="BE886"/>
  <c r="BI865"/>
  <c r="BH865"/>
  <c r="BG865"/>
  <c r="BF865"/>
  <c r="T865"/>
  <c r="R865"/>
  <c r="P865"/>
  <c r="BK865"/>
  <c r="J865"/>
  <c r="BE865"/>
  <c r="BI862"/>
  <c r="BH862"/>
  <c r="BG862"/>
  <c r="BF862"/>
  <c r="T862"/>
  <c r="R862"/>
  <c r="P862"/>
  <c r="BK862"/>
  <c r="J862"/>
  <c r="BE862"/>
  <c r="BI841"/>
  <c r="BH841"/>
  <c r="BG841"/>
  <c r="BF841"/>
  <c r="T841"/>
  <c r="R841"/>
  <c r="P841"/>
  <c r="BK841"/>
  <c r="J841"/>
  <c r="BE841"/>
  <c r="BI834"/>
  <c r="BH834"/>
  <c r="BG834"/>
  <c r="BF834"/>
  <c r="T834"/>
  <c r="R834"/>
  <c r="P834"/>
  <c r="BK834"/>
  <c r="J834"/>
  <c r="BE834"/>
  <c r="BI826"/>
  <c r="BH826"/>
  <c r="BG826"/>
  <c r="BF826"/>
  <c r="T826"/>
  <c r="T825"/>
  <c r="R826"/>
  <c r="R825"/>
  <c r="P826"/>
  <c r="P825"/>
  <c r="BK826"/>
  <c r="BK825"/>
  <c r="J825"/>
  <c r="J826"/>
  <c r="BE826"/>
  <c r="J74"/>
  <c r="BI823"/>
  <c r="BH823"/>
  <c r="BG823"/>
  <c r="BF823"/>
  <c r="T823"/>
  <c r="R823"/>
  <c r="P823"/>
  <c r="BK823"/>
  <c r="J823"/>
  <c r="BE823"/>
  <c r="BI810"/>
  <c r="BH810"/>
  <c r="BG810"/>
  <c r="BF810"/>
  <c r="T810"/>
  <c r="R810"/>
  <c r="P810"/>
  <c r="BK810"/>
  <c r="J810"/>
  <c r="BE810"/>
  <c r="BI803"/>
  <c r="BH803"/>
  <c r="BG803"/>
  <c r="BF803"/>
  <c r="T803"/>
  <c r="R803"/>
  <c r="P803"/>
  <c r="BK803"/>
  <c r="J803"/>
  <c r="BE803"/>
  <c r="BI798"/>
  <c r="BH798"/>
  <c r="BG798"/>
  <c r="BF798"/>
  <c r="T798"/>
  <c r="R798"/>
  <c r="P798"/>
  <c r="BK798"/>
  <c r="J798"/>
  <c r="BE798"/>
  <c r="BI790"/>
  <c r="BH790"/>
  <c r="BG790"/>
  <c r="BF790"/>
  <c r="T790"/>
  <c r="R790"/>
  <c r="P790"/>
  <c r="BK790"/>
  <c r="J790"/>
  <c r="BE790"/>
  <c r="BI782"/>
  <c r="BH782"/>
  <c r="BG782"/>
  <c r="BF782"/>
  <c r="T782"/>
  <c r="R782"/>
  <c r="P782"/>
  <c r="BK782"/>
  <c r="J782"/>
  <c r="BE782"/>
  <c r="BI771"/>
  <c r="BH771"/>
  <c r="BG771"/>
  <c r="BF771"/>
  <c r="T771"/>
  <c r="R771"/>
  <c r="P771"/>
  <c r="BK771"/>
  <c r="J771"/>
  <c r="BE771"/>
  <c r="BI768"/>
  <c r="BH768"/>
  <c r="BG768"/>
  <c r="BF768"/>
  <c r="T768"/>
  <c r="R768"/>
  <c r="P768"/>
  <c r="BK768"/>
  <c r="J768"/>
  <c r="BE768"/>
  <c r="BI763"/>
  <c r="BH763"/>
  <c r="BG763"/>
  <c r="BF763"/>
  <c r="T763"/>
  <c r="R763"/>
  <c r="P763"/>
  <c r="BK763"/>
  <c r="J763"/>
  <c r="BE763"/>
  <c r="BI760"/>
  <c r="BH760"/>
  <c r="BG760"/>
  <c r="BF760"/>
  <c r="T760"/>
  <c r="R760"/>
  <c r="P760"/>
  <c r="BK760"/>
  <c r="J760"/>
  <c r="BE760"/>
  <c r="BI757"/>
  <c r="BH757"/>
  <c r="BG757"/>
  <c r="BF757"/>
  <c r="T757"/>
  <c r="R757"/>
  <c r="P757"/>
  <c r="BK757"/>
  <c r="J757"/>
  <c r="BE757"/>
  <c r="BI753"/>
  <c r="BH753"/>
  <c r="BG753"/>
  <c r="BF753"/>
  <c r="T753"/>
  <c r="R753"/>
  <c r="P753"/>
  <c r="BK753"/>
  <c r="J753"/>
  <c r="BE753"/>
  <c r="BI747"/>
  <c r="BH747"/>
  <c r="BG747"/>
  <c r="BF747"/>
  <c r="T747"/>
  <c r="R747"/>
  <c r="P747"/>
  <c r="BK747"/>
  <c r="J747"/>
  <c r="BE747"/>
  <c r="BI737"/>
  <c r="BH737"/>
  <c r="BG737"/>
  <c r="BF737"/>
  <c r="T737"/>
  <c r="R737"/>
  <c r="P737"/>
  <c r="BK737"/>
  <c r="J737"/>
  <c r="BE737"/>
  <c r="BI735"/>
  <c r="BH735"/>
  <c r="BG735"/>
  <c r="BF735"/>
  <c r="T735"/>
  <c r="R735"/>
  <c r="P735"/>
  <c r="BK735"/>
  <c r="J735"/>
  <c r="BE735"/>
  <c r="BI727"/>
  <c r="BH727"/>
  <c r="BG727"/>
  <c r="BF727"/>
  <c r="T727"/>
  <c r="R727"/>
  <c r="P727"/>
  <c r="BK727"/>
  <c r="J727"/>
  <c r="BE727"/>
  <c r="BI722"/>
  <c r="BH722"/>
  <c r="BG722"/>
  <c r="BF722"/>
  <c r="T722"/>
  <c r="R722"/>
  <c r="P722"/>
  <c r="BK722"/>
  <c r="J722"/>
  <c r="BE722"/>
  <c r="BI707"/>
  <c r="BH707"/>
  <c r="BG707"/>
  <c r="BF707"/>
  <c r="T707"/>
  <c r="R707"/>
  <c r="P707"/>
  <c r="BK707"/>
  <c r="J707"/>
  <c r="BE707"/>
  <c r="BI701"/>
  <c r="BH701"/>
  <c r="BG701"/>
  <c r="BF701"/>
  <c r="T701"/>
  <c r="T700"/>
  <c r="R701"/>
  <c r="R700"/>
  <c r="P701"/>
  <c r="P700"/>
  <c r="BK701"/>
  <c r="BK700"/>
  <c r="J700"/>
  <c r="J701"/>
  <c r="BE701"/>
  <c r="J73"/>
  <c r="BI698"/>
  <c r="BH698"/>
  <c r="BG698"/>
  <c r="BF698"/>
  <c r="T698"/>
  <c r="R698"/>
  <c r="P698"/>
  <c r="BK698"/>
  <c r="J698"/>
  <c r="BE698"/>
  <c r="BI695"/>
  <c r="BH695"/>
  <c r="BG695"/>
  <c r="BF695"/>
  <c r="T695"/>
  <c r="R695"/>
  <c r="P695"/>
  <c r="BK695"/>
  <c r="J695"/>
  <c r="BE695"/>
  <c r="BI692"/>
  <c r="BH692"/>
  <c r="BG692"/>
  <c r="BF692"/>
  <c r="T692"/>
  <c r="R692"/>
  <c r="P692"/>
  <c r="BK692"/>
  <c r="J692"/>
  <c r="BE692"/>
  <c r="BI684"/>
  <c r="BH684"/>
  <c r="BG684"/>
  <c r="BF684"/>
  <c r="T684"/>
  <c r="R684"/>
  <c r="P684"/>
  <c r="BK684"/>
  <c r="J684"/>
  <c r="BE684"/>
  <c r="BI679"/>
  <c r="BH679"/>
  <c r="BG679"/>
  <c r="BF679"/>
  <c r="T679"/>
  <c r="R679"/>
  <c r="P679"/>
  <c r="BK679"/>
  <c r="J679"/>
  <c r="BE679"/>
  <c r="BI676"/>
  <c r="BH676"/>
  <c r="BG676"/>
  <c r="BF676"/>
  <c r="T676"/>
  <c r="R676"/>
  <c r="P676"/>
  <c r="BK676"/>
  <c r="J676"/>
  <c r="BE676"/>
  <c r="BI662"/>
  <c r="BH662"/>
  <c r="BG662"/>
  <c r="BF662"/>
  <c r="T662"/>
  <c r="R662"/>
  <c r="P662"/>
  <c r="BK662"/>
  <c r="J662"/>
  <c r="BE662"/>
  <c r="BI658"/>
  <c r="BH658"/>
  <c r="BG658"/>
  <c r="BF658"/>
  <c r="T658"/>
  <c r="R658"/>
  <c r="P658"/>
  <c r="BK658"/>
  <c r="J658"/>
  <c r="BE658"/>
  <c r="BI655"/>
  <c r="BH655"/>
  <c r="BG655"/>
  <c r="BF655"/>
  <c r="T655"/>
  <c r="R655"/>
  <c r="P655"/>
  <c r="BK655"/>
  <c r="J655"/>
  <c r="BE655"/>
  <c r="BI652"/>
  <c r="BH652"/>
  <c r="BG652"/>
  <c r="BF652"/>
  <c r="T652"/>
  <c r="R652"/>
  <c r="P652"/>
  <c r="BK652"/>
  <c r="J652"/>
  <c r="BE652"/>
  <c r="BI649"/>
  <c r="BH649"/>
  <c r="BG649"/>
  <c r="BF649"/>
  <c r="T649"/>
  <c r="R649"/>
  <c r="P649"/>
  <c r="BK649"/>
  <c r="J649"/>
  <c r="BE649"/>
  <c r="BI641"/>
  <c r="BH641"/>
  <c r="BG641"/>
  <c r="BF641"/>
  <c r="T641"/>
  <c r="T640"/>
  <c r="R641"/>
  <c r="R640"/>
  <c r="P641"/>
  <c r="P640"/>
  <c r="BK641"/>
  <c r="BK640"/>
  <c r="J640"/>
  <c r="J641"/>
  <c r="BE641"/>
  <c r="J72"/>
  <c r="BI638"/>
  <c r="BH638"/>
  <c r="BG638"/>
  <c r="BF638"/>
  <c r="T638"/>
  <c r="R638"/>
  <c r="P638"/>
  <c r="BK638"/>
  <c r="J638"/>
  <c r="BE638"/>
  <c r="BI635"/>
  <c r="BH635"/>
  <c r="BG635"/>
  <c r="BF635"/>
  <c r="T635"/>
  <c r="T634"/>
  <c r="R635"/>
  <c r="R634"/>
  <c r="P635"/>
  <c r="P634"/>
  <c r="BK635"/>
  <c r="BK634"/>
  <c r="J634"/>
  <c r="J635"/>
  <c r="BE635"/>
  <c r="J71"/>
  <c r="BI632"/>
  <c r="BH632"/>
  <c r="BG632"/>
  <c r="BF632"/>
  <c r="T632"/>
  <c r="R632"/>
  <c r="P632"/>
  <c r="BK632"/>
  <c r="J632"/>
  <c r="BE632"/>
  <c r="BI629"/>
  <c r="BH629"/>
  <c r="BG629"/>
  <c r="BF629"/>
  <c r="T629"/>
  <c r="T628"/>
  <c r="R629"/>
  <c r="R628"/>
  <c r="P629"/>
  <c r="P628"/>
  <c r="BK629"/>
  <c r="BK628"/>
  <c r="J628"/>
  <c r="J629"/>
  <c r="BE629"/>
  <c r="J70"/>
  <c r="BI626"/>
  <c r="BH626"/>
  <c r="BG626"/>
  <c r="BF626"/>
  <c r="T626"/>
  <c r="R626"/>
  <c r="P626"/>
  <c r="BK626"/>
  <c r="J626"/>
  <c r="BE626"/>
  <c r="BI623"/>
  <c r="BH623"/>
  <c r="BG623"/>
  <c r="BF623"/>
  <c r="T623"/>
  <c r="R623"/>
  <c r="P623"/>
  <c r="BK623"/>
  <c r="J623"/>
  <c r="BE623"/>
  <c r="BI620"/>
  <c r="BH620"/>
  <c r="BG620"/>
  <c r="BF620"/>
  <c r="T620"/>
  <c r="R620"/>
  <c r="P620"/>
  <c r="BK620"/>
  <c r="J620"/>
  <c r="BE620"/>
  <c r="BI617"/>
  <c r="BH617"/>
  <c r="BG617"/>
  <c r="BF617"/>
  <c r="T617"/>
  <c r="R617"/>
  <c r="P617"/>
  <c r="BK617"/>
  <c r="J617"/>
  <c r="BE617"/>
  <c r="BI614"/>
  <c r="BH614"/>
  <c r="BG614"/>
  <c r="BF614"/>
  <c r="T614"/>
  <c r="T613"/>
  <c r="R614"/>
  <c r="R613"/>
  <c r="P614"/>
  <c r="P613"/>
  <c r="BK614"/>
  <c r="BK613"/>
  <c r="J613"/>
  <c r="J614"/>
  <c r="BE614"/>
  <c r="J69"/>
  <c r="BI611"/>
  <c r="BH611"/>
  <c r="BG611"/>
  <c r="BF611"/>
  <c r="T611"/>
  <c r="R611"/>
  <c r="P611"/>
  <c r="BK611"/>
  <c r="J611"/>
  <c r="BE611"/>
  <c r="BI607"/>
  <c r="BH607"/>
  <c r="BG607"/>
  <c r="BF607"/>
  <c r="T607"/>
  <c r="R607"/>
  <c r="P607"/>
  <c r="BK607"/>
  <c r="J607"/>
  <c r="BE607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4"/>
  <c r="BH594"/>
  <c r="BG594"/>
  <c r="BF594"/>
  <c r="T594"/>
  <c r="R594"/>
  <c r="P594"/>
  <c r="BK594"/>
  <c r="J594"/>
  <c r="BE594"/>
  <c r="BI589"/>
  <c r="BH589"/>
  <c r="BG589"/>
  <c r="BF589"/>
  <c r="T589"/>
  <c r="R589"/>
  <c r="P589"/>
  <c r="BK589"/>
  <c r="J589"/>
  <c r="BE589"/>
  <c r="BI583"/>
  <c r="BH583"/>
  <c r="BG583"/>
  <c r="BF583"/>
  <c r="T583"/>
  <c r="R583"/>
  <c r="P583"/>
  <c r="BK583"/>
  <c r="J583"/>
  <c r="BE583"/>
  <c r="BI580"/>
  <c r="BH580"/>
  <c r="BG580"/>
  <c r="BF580"/>
  <c r="T580"/>
  <c r="R580"/>
  <c r="P580"/>
  <c r="BK580"/>
  <c r="J580"/>
  <c r="BE580"/>
  <c r="BI574"/>
  <c r="BH574"/>
  <c r="BG574"/>
  <c r="BF574"/>
  <c r="T574"/>
  <c r="R574"/>
  <c r="P574"/>
  <c r="BK574"/>
  <c r="J574"/>
  <c r="BE574"/>
  <c r="BI567"/>
  <c r="BH567"/>
  <c r="BG567"/>
  <c r="BF567"/>
  <c r="T567"/>
  <c r="R567"/>
  <c r="P567"/>
  <c r="BK567"/>
  <c r="J567"/>
  <c r="BE567"/>
  <c r="BI563"/>
  <c r="BH563"/>
  <c r="BG563"/>
  <c r="BF563"/>
  <c r="T563"/>
  <c r="R563"/>
  <c r="P563"/>
  <c r="BK563"/>
  <c r="J563"/>
  <c r="BE563"/>
  <c r="BI559"/>
  <c r="BH559"/>
  <c r="BG559"/>
  <c r="BF559"/>
  <c r="T559"/>
  <c r="R559"/>
  <c r="P559"/>
  <c r="BK559"/>
  <c r="J559"/>
  <c r="BE559"/>
  <c r="BI548"/>
  <c r="BH548"/>
  <c r="BG548"/>
  <c r="BF548"/>
  <c r="T548"/>
  <c r="R548"/>
  <c r="P548"/>
  <c r="BK548"/>
  <c r="J548"/>
  <c r="BE548"/>
  <c r="BI539"/>
  <c r="BH539"/>
  <c r="BG539"/>
  <c r="BF539"/>
  <c r="T539"/>
  <c r="R539"/>
  <c r="P539"/>
  <c r="BK539"/>
  <c r="J539"/>
  <c r="BE539"/>
  <c r="BI537"/>
  <c r="BH537"/>
  <c r="BG537"/>
  <c r="BF537"/>
  <c r="T537"/>
  <c r="T536"/>
  <c r="R537"/>
  <c r="R536"/>
  <c r="P537"/>
  <c r="P536"/>
  <c r="BK537"/>
  <c r="BK536"/>
  <c r="J536"/>
  <c r="J537"/>
  <c r="BE537"/>
  <c r="J68"/>
  <c r="BI534"/>
  <c r="BH534"/>
  <c r="BG534"/>
  <c r="BF534"/>
  <c r="T534"/>
  <c r="R534"/>
  <c r="P534"/>
  <c r="BK534"/>
  <c r="J534"/>
  <c r="BE534"/>
  <c r="BI530"/>
  <c r="BH530"/>
  <c r="BG530"/>
  <c r="BF530"/>
  <c r="T530"/>
  <c r="R530"/>
  <c r="P530"/>
  <c r="BK530"/>
  <c r="J530"/>
  <c r="BE530"/>
  <c r="BI527"/>
  <c r="BH527"/>
  <c r="BG527"/>
  <c r="BF527"/>
  <c r="T527"/>
  <c r="R527"/>
  <c r="P527"/>
  <c r="BK527"/>
  <c r="J527"/>
  <c r="BE527"/>
  <c r="BI517"/>
  <c r="BH517"/>
  <c r="BG517"/>
  <c r="BF517"/>
  <c r="T517"/>
  <c r="R517"/>
  <c r="P517"/>
  <c r="BK517"/>
  <c r="J517"/>
  <c r="BE517"/>
  <c r="BI510"/>
  <c r="BH510"/>
  <c r="BG510"/>
  <c r="BF510"/>
  <c r="T510"/>
  <c r="R510"/>
  <c r="P510"/>
  <c r="BK510"/>
  <c r="J510"/>
  <c r="BE510"/>
  <c r="BI507"/>
  <c r="BH507"/>
  <c r="BG507"/>
  <c r="BF507"/>
  <c r="T507"/>
  <c r="R507"/>
  <c r="P507"/>
  <c r="BK507"/>
  <c r="J507"/>
  <c r="BE507"/>
  <c r="BI501"/>
  <c r="BH501"/>
  <c r="BG501"/>
  <c r="BF501"/>
  <c r="T501"/>
  <c r="R501"/>
  <c r="P501"/>
  <c r="BK501"/>
  <c r="J501"/>
  <c r="BE501"/>
  <c r="BI495"/>
  <c r="BH495"/>
  <c r="BG495"/>
  <c r="BF495"/>
  <c r="T495"/>
  <c r="R495"/>
  <c r="P495"/>
  <c r="BK495"/>
  <c r="J495"/>
  <c r="BE495"/>
  <c r="BI491"/>
  <c r="BH491"/>
  <c r="BG491"/>
  <c r="BF491"/>
  <c r="T491"/>
  <c r="R491"/>
  <c r="P491"/>
  <c r="BK491"/>
  <c r="J491"/>
  <c r="BE491"/>
  <c r="BI485"/>
  <c r="BH485"/>
  <c r="BG485"/>
  <c r="BF485"/>
  <c r="T485"/>
  <c r="R485"/>
  <c r="P485"/>
  <c r="BK485"/>
  <c r="J485"/>
  <c r="BE485"/>
  <c r="BI482"/>
  <c r="BH482"/>
  <c r="BG482"/>
  <c r="BF482"/>
  <c r="T482"/>
  <c r="R482"/>
  <c r="P482"/>
  <c r="BK482"/>
  <c r="J482"/>
  <c r="BE482"/>
  <c r="BI473"/>
  <c r="BH473"/>
  <c r="BG473"/>
  <c r="BF473"/>
  <c r="T473"/>
  <c r="R473"/>
  <c r="P473"/>
  <c r="BK473"/>
  <c r="J473"/>
  <c r="BE473"/>
  <c r="BI470"/>
  <c r="BH470"/>
  <c r="BG470"/>
  <c r="BF470"/>
  <c r="T470"/>
  <c r="R470"/>
  <c r="P470"/>
  <c r="BK470"/>
  <c r="J470"/>
  <c r="BE470"/>
  <c r="BI461"/>
  <c r="BH461"/>
  <c r="BG461"/>
  <c r="BF461"/>
  <c r="T461"/>
  <c r="R461"/>
  <c r="P461"/>
  <c r="BK461"/>
  <c r="J461"/>
  <c r="BE461"/>
  <c r="BI455"/>
  <c r="BH455"/>
  <c r="BG455"/>
  <c r="BF455"/>
  <c r="T455"/>
  <c r="T454"/>
  <c r="T453"/>
  <c r="R455"/>
  <c r="R454"/>
  <c r="R453"/>
  <c r="P455"/>
  <c r="P454"/>
  <c r="P453"/>
  <c r="BK455"/>
  <c r="BK454"/>
  <c r="J454"/>
  <c r="BK453"/>
  <c r="J453"/>
  <c r="J455"/>
  <c r="BE455"/>
  <c r="J67"/>
  <c r="J66"/>
  <c r="BI451"/>
  <c r="BH451"/>
  <c r="BG451"/>
  <c r="BF451"/>
  <c r="T451"/>
  <c r="T450"/>
  <c r="R451"/>
  <c r="R450"/>
  <c r="P451"/>
  <c r="P450"/>
  <c r="BK451"/>
  <c r="BK450"/>
  <c r="J450"/>
  <c r="J451"/>
  <c r="BE451"/>
  <c r="J65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5"/>
  <c r="BH435"/>
  <c r="BG435"/>
  <c r="BF435"/>
  <c r="T435"/>
  <c r="R435"/>
  <c r="P435"/>
  <c r="BK435"/>
  <c r="J435"/>
  <c r="BE435"/>
  <c r="BI433"/>
  <c r="BH433"/>
  <c r="BG433"/>
  <c r="BF433"/>
  <c r="T433"/>
  <c r="T432"/>
  <c r="R433"/>
  <c r="R432"/>
  <c r="P433"/>
  <c r="P432"/>
  <c r="BK433"/>
  <c r="BK432"/>
  <c r="J432"/>
  <c r="J433"/>
  <c r="BE433"/>
  <c r="J64"/>
  <c r="BI425"/>
  <c r="BH425"/>
  <c r="BG425"/>
  <c r="BF425"/>
  <c r="T425"/>
  <c r="R425"/>
  <c r="P425"/>
  <c r="BK425"/>
  <c r="J425"/>
  <c r="BE425"/>
  <c r="BI418"/>
  <c r="BH418"/>
  <c r="BG418"/>
  <c r="BF418"/>
  <c r="T418"/>
  <c r="R418"/>
  <c r="P418"/>
  <c r="BK418"/>
  <c r="J418"/>
  <c r="BE418"/>
  <c r="BI411"/>
  <c r="BH411"/>
  <c r="BG411"/>
  <c r="BF411"/>
  <c r="T411"/>
  <c r="R411"/>
  <c r="P411"/>
  <c r="BK411"/>
  <c r="J411"/>
  <c r="BE411"/>
  <c r="BI404"/>
  <c r="BH404"/>
  <c r="BG404"/>
  <c r="BF404"/>
  <c r="T404"/>
  <c r="R404"/>
  <c r="P404"/>
  <c r="BK404"/>
  <c r="J404"/>
  <c r="BE404"/>
  <c r="BI397"/>
  <c r="BH397"/>
  <c r="BG397"/>
  <c r="BF397"/>
  <c r="T397"/>
  <c r="R397"/>
  <c r="P397"/>
  <c r="BK397"/>
  <c r="J397"/>
  <c r="BE397"/>
  <c r="BI390"/>
  <c r="BH390"/>
  <c r="BG390"/>
  <c r="BF390"/>
  <c r="T390"/>
  <c r="R390"/>
  <c r="P390"/>
  <c r="BK390"/>
  <c r="J390"/>
  <c r="BE390"/>
  <c r="BI382"/>
  <c r="BH382"/>
  <c r="BG382"/>
  <c r="BF382"/>
  <c r="T382"/>
  <c r="R382"/>
  <c r="P382"/>
  <c r="BK382"/>
  <c r="J382"/>
  <c r="BE382"/>
  <c r="BI378"/>
  <c r="BH378"/>
  <c r="BG378"/>
  <c r="BF378"/>
  <c r="T378"/>
  <c r="R378"/>
  <c r="P378"/>
  <c r="BK378"/>
  <c r="J378"/>
  <c r="BE378"/>
  <c r="BI373"/>
  <c r="BH373"/>
  <c r="BG373"/>
  <c r="BF373"/>
  <c r="T373"/>
  <c r="R373"/>
  <c r="P373"/>
  <c r="BK373"/>
  <c r="J373"/>
  <c r="BE373"/>
  <c r="BI364"/>
  <c r="BH364"/>
  <c r="BG364"/>
  <c r="BF364"/>
  <c r="T364"/>
  <c r="R364"/>
  <c r="P364"/>
  <c r="BK364"/>
  <c r="J364"/>
  <c r="BE364"/>
  <c r="BI357"/>
  <c r="BH357"/>
  <c r="BG357"/>
  <c r="BF357"/>
  <c r="T357"/>
  <c r="R357"/>
  <c r="P357"/>
  <c r="BK357"/>
  <c r="J357"/>
  <c r="BE357"/>
  <c r="BI350"/>
  <c r="BH350"/>
  <c r="BG350"/>
  <c r="BF350"/>
  <c r="T350"/>
  <c r="R350"/>
  <c r="P350"/>
  <c r="BK350"/>
  <c r="J350"/>
  <c r="BE350"/>
  <c r="BI346"/>
  <c r="BH346"/>
  <c r="BG346"/>
  <c r="BF346"/>
  <c r="T346"/>
  <c r="R346"/>
  <c r="P346"/>
  <c r="BK346"/>
  <c r="J346"/>
  <c r="BE346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2"/>
  <c r="BH332"/>
  <c r="BG332"/>
  <c r="BF332"/>
  <c r="T332"/>
  <c r="R332"/>
  <c r="P332"/>
  <c r="BK332"/>
  <c r="J332"/>
  <c r="BE332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2"/>
  <c r="BH322"/>
  <c r="BG322"/>
  <c r="BF322"/>
  <c r="T322"/>
  <c r="R322"/>
  <c r="P322"/>
  <c r="BK322"/>
  <c r="J322"/>
  <c r="BE322"/>
  <c r="BI319"/>
  <c r="BH319"/>
  <c r="BG319"/>
  <c r="BF319"/>
  <c r="T319"/>
  <c r="R319"/>
  <c r="P319"/>
  <c r="BK319"/>
  <c r="J319"/>
  <c r="BE319"/>
  <c r="BI316"/>
  <c r="BH316"/>
  <c r="BG316"/>
  <c r="BF316"/>
  <c r="T316"/>
  <c r="T315"/>
  <c r="R316"/>
  <c r="R315"/>
  <c r="P316"/>
  <c r="P315"/>
  <c r="BK316"/>
  <c r="BK315"/>
  <c r="J315"/>
  <c r="J316"/>
  <c r="BE316"/>
  <c r="J63"/>
  <c r="BI312"/>
  <c r="BH312"/>
  <c r="BG312"/>
  <c r="BF312"/>
  <c r="T312"/>
  <c r="R312"/>
  <c r="P312"/>
  <c r="BK312"/>
  <c r="J312"/>
  <c r="BE312"/>
  <c r="BI309"/>
  <c r="BH309"/>
  <c r="BG309"/>
  <c r="BF309"/>
  <c r="T309"/>
  <c r="R309"/>
  <c r="P309"/>
  <c r="BK309"/>
  <c r="J309"/>
  <c r="BE309"/>
  <c r="BI301"/>
  <c r="BH301"/>
  <c r="BG301"/>
  <c r="BF301"/>
  <c r="T301"/>
  <c r="R301"/>
  <c r="P301"/>
  <c r="BK301"/>
  <c r="J301"/>
  <c r="BE301"/>
  <c r="BI285"/>
  <c r="BH285"/>
  <c r="BG285"/>
  <c r="BF285"/>
  <c r="T285"/>
  <c r="R285"/>
  <c r="P285"/>
  <c r="BK285"/>
  <c r="J285"/>
  <c r="BE285"/>
  <c r="BI269"/>
  <c r="BH269"/>
  <c r="BG269"/>
  <c r="BF269"/>
  <c r="T269"/>
  <c r="R269"/>
  <c r="P269"/>
  <c r="BK269"/>
  <c r="J269"/>
  <c r="BE269"/>
  <c r="BI253"/>
  <c r="BH253"/>
  <c r="BG253"/>
  <c r="BF253"/>
  <c r="T253"/>
  <c r="R253"/>
  <c r="P253"/>
  <c r="BK253"/>
  <c r="J253"/>
  <c r="BE253"/>
  <c r="BI245"/>
  <c r="BH245"/>
  <c r="BG245"/>
  <c r="BF245"/>
  <c r="T245"/>
  <c r="R245"/>
  <c r="P245"/>
  <c r="BK245"/>
  <c r="J245"/>
  <c r="BE245"/>
  <c r="BI229"/>
  <c r="BH229"/>
  <c r="BG229"/>
  <c r="BF229"/>
  <c r="T229"/>
  <c r="R229"/>
  <c r="P229"/>
  <c r="BK229"/>
  <c r="J229"/>
  <c r="BE229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6"/>
  <c r="BH216"/>
  <c r="BG216"/>
  <c r="BF216"/>
  <c r="T216"/>
  <c r="R216"/>
  <c r="P216"/>
  <c r="BK216"/>
  <c r="J216"/>
  <c r="BE216"/>
  <c r="BI212"/>
  <c r="BH212"/>
  <c r="BG212"/>
  <c r="BF212"/>
  <c r="T212"/>
  <c r="R212"/>
  <c r="P212"/>
  <c r="BK212"/>
  <c r="J212"/>
  <c r="BE212"/>
  <c r="BI209"/>
  <c r="BH209"/>
  <c r="BG209"/>
  <c r="BF209"/>
  <c r="T209"/>
  <c r="R209"/>
  <c r="P209"/>
  <c r="BK209"/>
  <c r="J209"/>
  <c r="BE209"/>
  <c r="BI199"/>
  <c r="BH199"/>
  <c r="BG199"/>
  <c r="BF199"/>
  <c r="T199"/>
  <c r="R199"/>
  <c r="P199"/>
  <c r="BK199"/>
  <c r="J199"/>
  <c r="BE199"/>
  <c r="BI196"/>
  <c r="BH196"/>
  <c r="BG196"/>
  <c r="BF196"/>
  <c r="T196"/>
  <c r="R196"/>
  <c r="P196"/>
  <c r="BK196"/>
  <c r="J196"/>
  <c r="BE196"/>
  <c r="BI189"/>
  <c r="BH189"/>
  <c r="BG189"/>
  <c r="BF189"/>
  <c r="T189"/>
  <c r="R189"/>
  <c r="P189"/>
  <c r="BK189"/>
  <c r="J189"/>
  <c r="BE189"/>
  <c r="BI186"/>
  <c r="BH186"/>
  <c r="BG186"/>
  <c r="BF186"/>
  <c r="T186"/>
  <c r="R186"/>
  <c r="P186"/>
  <c r="BK186"/>
  <c r="J186"/>
  <c r="BE186"/>
  <c r="BI179"/>
  <c r="BH179"/>
  <c r="BG179"/>
  <c r="BF179"/>
  <c r="T179"/>
  <c r="R179"/>
  <c r="P179"/>
  <c r="BK179"/>
  <c r="J179"/>
  <c r="BE179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55"/>
  <c r="BH155"/>
  <c r="BG155"/>
  <c r="BF155"/>
  <c r="T155"/>
  <c r="T154"/>
  <c r="R155"/>
  <c r="R154"/>
  <c r="P155"/>
  <c r="P154"/>
  <c r="BK155"/>
  <c r="BK154"/>
  <c r="J154"/>
  <c r="J155"/>
  <c r="BE155"/>
  <c r="J62"/>
  <c r="BI151"/>
  <c r="BH151"/>
  <c r="BG151"/>
  <c r="BF151"/>
  <c r="T151"/>
  <c r="R151"/>
  <c r="P151"/>
  <c r="BK151"/>
  <c r="J151"/>
  <c r="BE151"/>
  <c r="BI148"/>
  <c r="BH148"/>
  <c r="BG148"/>
  <c r="BF148"/>
  <c r="T148"/>
  <c r="R148"/>
  <c r="P148"/>
  <c r="BK148"/>
  <c r="J148"/>
  <c r="BE148"/>
  <c r="BI145"/>
  <c r="BH145"/>
  <c r="BG145"/>
  <c r="BF145"/>
  <c r="T145"/>
  <c r="R145"/>
  <c r="P145"/>
  <c r="BK145"/>
  <c r="J145"/>
  <c r="BE145"/>
  <c r="BI142"/>
  <c r="BH142"/>
  <c r="BG142"/>
  <c r="BF142"/>
  <c r="T142"/>
  <c r="T141"/>
  <c r="R142"/>
  <c r="R141"/>
  <c r="P142"/>
  <c r="P141"/>
  <c r="BK142"/>
  <c r="BK141"/>
  <c r="J141"/>
  <c r="J142"/>
  <c r="BE142"/>
  <c r="J61"/>
  <c r="BI138"/>
  <c r="BH138"/>
  <c r="BG138"/>
  <c r="BF138"/>
  <c r="T138"/>
  <c r="R138"/>
  <c r="P138"/>
  <c r="BK138"/>
  <c r="J138"/>
  <c r="BE138"/>
  <c r="BI135"/>
  <c r="BH135"/>
  <c r="BG135"/>
  <c r="BF135"/>
  <c r="T135"/>
  <c r="T134"/>
  <c r="R135"/>
  <c r="R134"/>
  <c r="P135"/>
  <c r="P134"/>
  <c r="BK135"/>
  <c r="BK134"/>
  <c r="J134"/>
  <c r="J135"/>
  <c r="BE135"/>
  <c r="J60"/>
  <c r="BI131"/>
  <c r="BH131"/>
  <c r="BG131"/>
  <c r="BF131"/>
  <c r="T131"/>
  <c r="R131"/>
  <c r="P131"/>
  <c r="BK131"/>
  <c r="J131"/>
  <c r="BE131"/>
  <c r="BI127"/>
  <c r="BH127"/>
  <c r="BG127"/>
  <c r="BF127"/>
  <c r="T127"/>
  <c r="R127"/>
  <c r="P127"/>
  <c r="BK127"/>
  <c r="J127"/>
  <c r="BE127"/>
  <c r="BI124"/>
  <c r="BH124"/>
  <c r="BG124"/>
  <c r="BF124"/>
  <c r="T124"/>
  <c r="T123"/>
  <c r="R124"/>
  <c r="R123"/>
  <c r="P124"/>
  <c r="P123"/>
  <c r="BK124"/>
  <c r="BK123"/>
  <c r="J123"/>
  <c r="J124"/>
  <c r="BE124"/>
  <c r="J59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1"/>
  <c r="BH111"/>
  <c r="BG111"/>
  <c r="BF111"/>
  <c r="T111"/>
  <c r="R111"/>
  <c r="P111"/>
  <c r="BK111"/>
  <c r="J111"/>
  <c r="BE111"/>
  <c r="BI106"/>
  <c r="BH106"/>
  <c r="BG106"/>
  <c r="BF106"/>
  <c r="T106"/>
  <c r="R106"/>
  <c r="P106"/>
  <c r="BK106"/>
  <c r="J106"/>
  <c r="BE106"/>
  <c r="BI103"/>
  <c r="F34"/>
  <c i="1" r="BD52"/>
  <c i="2" r="BH103"/>
  <c r="F33"/>
  <c i="1" r="BC52"/>
  <c i="2" r="BG103"/>
  <c r="F32"/>
  <c i="1" r="BB52"/>
  <c i="2" r="BF103"/>
  <c r="J31"/>
  <c i="1" r="AW52"/>
  <c i="2" r="F31"/>
  <c i="1" r="BA52"/>
  <c i="2" r="T103"/>
  <c r="T102"/>
  <c r="T101"/>
  <c r="T100"/>
  <c r="R103"/>
  <c r="R102"/>
  <c r="R101"/>
  <c r="R100"/>
  <c r="P103"/>
  <c r="P102"/>
  <c r="P101"/>
  <c r="P100"/>
  <c i="1" r="AU52"/>
  <c i="2" r="BK103"/>
  <c r="BK102"/>
  <c r="J102"/>
  <c r="BK101"/>
  <c r="J101"/>
  <c r="BK100"/>
  <c r="J100"/>
  <c r="J56"/>
  <c r="J27"/>
  <c i="1" r="AG52"/>
  <c i="2" r="J103"/>
  <c r="BE103"/>
  <c r="J30"/>
  <c i="1" r="AV52"/>
  <c i="2" r="F30"/>
  <c i="1" r="AZ52"/>
  <c i="2" r="J58"/>
  <c r="J57"/>
  <c r="J96"/>
  <c r="F96"/>
  <c r="F94"/>
  <c r="E92"/>
  <c r="J51"/>
  <c r="F51"/>
  <c r="F49"/>
  <c r="E47"/>
  <c r="J36"/>
  <c r="J18"/>
  <c r="E18"/>
  <c r="F97"/>
  <c r="F52"/>
  <c r="J17"/>
  <c r="J12"/>
  <c r="J94"/>
  <c r="J49"/>
  <c r="E7"/>
  <c r="E90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<sst xmlns="http://schemas.openxmlformats.org/spreadsheetml/2006/main">
  <si>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</si>
  <si>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</si>
  <si>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</si>
  <si>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</si>
  <si>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</si>
  <si>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</si>
  <si>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</si>
  <si>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{a63550c2-79a0-4e60-bdc9-e0a2a6226e92}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</si>
  <si>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</si>
  <si>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</si>
  <si>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</si>
  <si>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</si>
  <si>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</si>
  <si>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</si>
  <si>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</si>
  <si>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</si>
  <si>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172510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</si>
  <si>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</si>
  <si>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</si>
  <si>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Realizace úspor energie - SŠ Obchodu, řemesel a služeb Žamberk</t>
  </si>
  <si>
    <t>0,1</t>
  </si>
  <si>
    <t>KSO:</t>
  </si>
  <si>
    <t/>
  </si>
  <si>
    <t>CC-CZ:</t>
  </si>
  <si>
    <t>1</t>
  </si>
  <si>
    <t>Místo:</t>
  </si>
  <si>
    <t>Žamberk, Zámecká 1</t>
  </si>
  <si>
    <t>Datum:</t>
  </si>
  <si>
    <t>10. 10. 2018</t>
  </si>
  <si>
    <t>10</t>
  </si>
  <si>
    <t>100</t>
  </si>
  <si>
    <t>Zadavatel:</t>
  </si>
  <si>
    <t>IČ:</t>
  </si>
  <si>
    <t>Střední škola obchodu, řemesel a služeb Žamberk</t>
  </si>
  <si>
    <t>DIČ:</t>
  </si>
  <si>
    <t>Uchazeč:</t>
  </si>
  <si>
    <t>Vyplň údaj</t>
  </si>
  <si>
    <t>Projektant:</t>
  </si>
  <si>
    <t>KIP spol. s r.o., Litomyšl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</si>
  <si>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</si>
  <si>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</si>
  <si>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</si>
  <si>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</si>
  <si>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</si>
  <si>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</si>
  <si>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</si>
  <si>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</si>
  <si>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</si>
  <si>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</si>
  <si>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</si>
  <si>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</si>
  <si>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</si>
  <si>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</si>
  <si>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</si>
  <si>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</si>
  <si>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</si>
  <si>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</si>
  <si>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</si>
  <si>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</si>
  <si>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</si>
  <si>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</si>
  <si>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</si>
  <si>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</si>
  <si>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</si>
  <si>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</si>
  <si>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</si>
  <si>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</si>
  <si>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</si>
  <si>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</si>
  <si>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</si>
  <si>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</si>
  <si>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</si>
  <si>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</si>
  <si>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</si>
  <si>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</si>
  <si>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</si>
  <si>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</si>
  <si>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</si>
  <si>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</si>
  <si>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</si>
  <si>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S01</t>
  </si>
  <si>
    <t>Domov mládeže - stavební úpravy</t>
  </si>
  <si>
    <t>STA</t>
  </si>
  <si>
    <t>{95ecd4d6-33db-4c07-9723-48c314276abb}</t>
  </si>
  <si>
    <t>2</t>
  </si>
  <si>
    <t>S02</t>
  </si>
  <si>
    <t>Elektroinstalace</t>
  </si>
  <si>
    <t>{28d27abe-3f8b-4b50-9b37-46a967270bba}</t>
  </si>
  <si>
    <t>S03</t>
  </si>
  <si>
    <t>Hromosvod</t>
  </si>
  <si>
    <t>{dbec5703-8230-482c-814a-30420279d0f1}</t>
  </si>
  <si>
    <t>S04</t>
  </si>
  <si>
    <t>Domov mládeže- ostatní a vedlejší náklady</t>
  </si>
  <si>
    <t>{532e62bd-7fed-4534-8506-16f8644cfec8}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</si>
  <si>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</si>
  <si>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</si>
  <si>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</si>
  <si>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</si>
  <si>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</si>
  <si>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</si>
  <si>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</si>
  <si>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S01 - Domov mládeže -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</si>
  <si>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</si>
  <si>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</si>
  <si>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</si>
  <si>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</si>
  <si>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</si>
  <si>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</si>
  <si>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</si>
  <si>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</si>
  <si>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</si>
  <si>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</si>
  <si>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</si>
  <si>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</si>
  <si>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</si>
  <si>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</si>
  <si>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</si>
  <si>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</si>
  <si>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</si>
  <si>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</si>
  <si>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732 - Ústřední vytápění - strojovny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</si>
  <si>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</si>
  <si>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</si>
  <si>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</si>
  <si>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</si>
  <si>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</si>
  <si>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</si>
  <si>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</si>
  <si>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</si>
  <si>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</si>
  <si>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</si>
  <si>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</si>
  <si>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</si>
  <si>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</si>
  <si>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</si>
  <si>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</si>
  <si>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</si>
  <si>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</si>
  <si>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</si>
  <si>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</si>
  <si>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</si>
  <si>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</si>
  <si>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</si>
  <si>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</si>
  <si>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</si>
  <si>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</si>
  <si>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</si>
  <si>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</si>
  <si>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</si>
  <si>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</si>
  <si>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113106011</t>
  </si>
  <si>
    <t>Rozebrání dlažeb při překopech komunikací pro pěší z mozaiky plochy do 15 m2</t>
  </si>
  <si>
    <t>m2</t>
  </si>
  <si>
    <t>CS ÚRS 2016 01</t>
  </si>
  <si>
    <t>4</t>
  </si>
  <si>
    <t>-527262054</t>
  </si>
  <si>
    <t>PP</t>
  </si>
  <si>
    <t>Rozebrání dlažeb při překopech inženýrských sítí plochy do 15 m2 s přemístěním hmot na skládku na vzdálenost do 3 m nebo s naložením na dopravní prostředek komunikací pro pěší s ložem z kameniva nebo živice a s výplní spár z mozaiky</t>
  </si>
  <si>
    <t>VV</t>
  </si>
  <si>
    <t>"rozebrání dlažby okolo fasády u vstupu" (1+20,5+4+3,5)*0,4</t>
  </si>
  <si>
    <t>113106121</t>
  </si>
  <si>
    <t>Rozebrání dlažeb komunikací pro pěší z betonových nebo kamenných dlaždic</t>
  </si>
  <si>
    <t>-1387667090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</si>
  <si>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</si>
  <si>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"SÚ12" 39*0,3</t>
  </si>
  <si>
    <t>"SÚ13" 19*0,3</t>
  </si>
  <si>
    <t>Součet</t>
  </si>
  <si>
    <t>3</t>
  </si>
  <si>
    <t>113107011</t>
  </si>
  <si>
    <t>Odstranění podkladu plochy do 15 m2 z kameniva těženého tl 100 mm při překopech inž sítí</t>
  </si>
  <si>
    <t>-1133300757</t>
  </si>
  <si>
    <t>Odstranění podkladů nebo krytů při překopech inženýrských sítí v ploše jednotlivě do 15 m2 s přemístěním hmot na skládku ve vzdálenosti do 3 m nebo s naložením na dopravní prostředek z kameniva těženého, o tl. vrstvy do 100 mm</t>
  </si>
  <si>
    <t>113154113</t>
  </si>
  <si>
    <t>Frézování živičného krytu tl 50 mm pruh š 0,5 m pl do 500 m2 bez překážek v trase</t>
  </si>
  <si>
    <t>440904372</t>
  </si>
  <si>
    <t>Frézování živičného podkladu nebo krytu s naložením na dopravní prostředek plochy do 500 m2 bez překážek v trase pruhu šířky do 0,5 m, tloušťky vrstvy 50 mm</t>
  </si>
  <si>
    <t>"SÚ13" 32</t>
  </si>
  <si>
    <t>5</t>
  </si>
  <si>
    <t>113311121</t>
  </si>
  <si>
    <t>Odstranění geotextilií v komunikacích</t>
  </si>
  <si>
    <t>1275494755</t>
  </si>
  <si>
    <t>Odstranění geosyntetik s uložením na vzdálenost do 20 m nebo naložením na dopravní prostředek geomříže geotextilie</t>
  </si>
  <si>
    <t>"ochrana proti znečištění chodníku pod lešením - odstranění" 36*2</t>
  </si>
  <si>
    <t>Svislé a kompletní konstrukce</t>
  </si>
  <si>
    <t>6</t>
  </si>
  <si>
    <t>310235241</t>
  </si>
  <si>
    <t>Zazdívka otvorů pl do 0,0225 m2 ve zdivu nadzákladovém cihlami pálenými tl do 300 mm</t>
  </si>
  <si>
    <t>kus</t>
  </si>
  <si>
    <t>-163109903</t>
  </si>
  <si>
    <t>Zazdívka otvorů ve zdivu nadzákladovém cihlami pálenými plochy do 0,0225 m2, ve zdi tl. do 300 mm</t>
  </si>
  <si>
    <t>"SS03 odhad" 30</t>
  </si>
  <si>
    <t>7</t>
  </si>
  <si>
    <t>311272411</t>
  </si>
  <si>
    <t>Zdivo nosné tl 375 mm z pórobetonových přesných hladkých tvárnic hmotnosti 400 kg/m3</t>
  </si>
  <si>
    <t>m3</t>
  </si>
  <si>
    <t>-1148692397</t>
  </si>
  <si>
    <t>Zdivo z pórobetonových přesných tvárnic nosné z tvárnic hladkých jakékoli pevnosti na tenké maltové lože, tloušťka zdiva 375 mm, objemová hmotnost 400 kg/m3</t>
  </si>
  <si>
    <t>"dozdění parapetu k oknu O31" 0,375*2,1*0,5*3</t>
  </si>
  <si>
    <t>8</t>
  </si>
  <si>
    <t>317944323</t>
  </si>
  <si>
    <t>Válcované nosníky č.14 až 22 dodatečně osazované do připravených otvorů</t>
  </si>
  <si>
    <t>t</t>
  </si>
  <si>
    <t>-1876276148</t>
  </si>
  <si>
    <t>Válcované nosníky dodatečně osazované do připravených otvorů bez zazdění hlav č. 14 až 22</t>
  </si>
  <si>
    <t>"nové parapety u okna O31" 2,6*2*2*0,018</t>
  </si>
  <si>
    <t>Vodorovné konstrukce</t>
  </si>
  <si>
    <t>9</t>
  </si>
  <si>
    <t>411388531</t>
  </si>
  <si>
    <t>Zabetonování otvorů pl do 1 m2 ve stropech</t>
  </si>
  <si>
    <t>410926110</t>
  </si>
  <si>
    <t>Zabetonování otvorů ve stropech nebo v klenbách včetně lešení, bednění, odbednění a výztuže (materiál v ceně) ve stropech železobetonových tvárnicových a prefabrikovaných</t>
  </si>
  <si>
    <t>"dozdění parapetu k oknu O31" (0,375*2,1*0,2*2)</t>
  </si>
  <si>
    <t>451577877</t>
  </si>
  <si>
    <t>Podklad nebo lože pod dlažbu vodorovný nebo do sklonu 1:5 ze štěrkopísku tl do 100 mm</t>
  </si>
  <si>
    <t>718764511</t>
  </si>
  <si>
    <t>Podklad nebo lože pod dlažbu (přídlažbu) v ploše vodorovné nebo ve sklonu do 1:5, tloušťky od 30 do 100 mm ze štěrkopísku</t>
  </si>
  <si>
    <t>"zapravení dlažby okolo fasády u vstupu" (1+20,5+4+3,5)*0,4</t>
  </si>
  <si>
    <t>Komunikace pozemní</t>
  </si>
  <si>
    <t>11</t>
  </si>
  <si>
    <t>573231111</t>
  </si>
  <si>
    <t>Postřik živičný spojovací ze silniční emulze v množství do 0,7 kg/m2</t>
  </si>
  <si>
    <t>-1582568475</t>
  </si>
  <si>
    <t>Postřik živičný spojovací bez posypu kamenivem ze silniční emulze, v množství od 0,50 do 0,80 kg/m2</t>
  </si>
  <si>
    <t>12</t>
  </si>
  <si>
    <t>577143111</t>
  </si>
  <si>
    <t>Asfaltový beton vrstva obrusná ACO 8 (ABJ) tl 50 mm š do 3 m z nemodifikovaného asfaltu</t>
  </si>
  <si>
    <t>-2125155914</t>
  </si>
  <si>
    <t>Asfaltový beton vrstva obrusná ACO 8 (ABJ) s rozprostřením a se zhutněním z nemodifikovaného asfaltu v pruhu šířky do 3 m, po zhutnění tl. 50 mm</t>
  </si>
  <si>
    <t>13</t>
  </si>
  <si>
    <t>591411111</t>
  </si>
  <si>
    <t>Kladení dlažby z mozaiky jednobarevné komunikací pro pěší lože z kameniva</t>
  </si>
  <si>
    <t>-1620501774</t>
  </si>
  <si>
    <t>Kladení dlažby z mozaiky komunikací pro pěší s vyplněním spár, s dvojím beraněním a se smetením přebytečného materiálu na vzdálenost do 3 m jednobarevné, s ložem tl. do 40 mm z kameniva</t>
  </si>
  <si>
    <t>"zapravení dlažby okolo fasády u vstupu s doplněním chybějících kostek" (1+20,5+4+3,5)*0,4</t>
  </si>
  <si>
    <t>14</t>
  </si>
  <si>
    <t>M</t>
  </si>
  <si>
    <t>583800100</t>
  </si>
  <si>
    <t>mozaika dlažební, žula 4/6 cm šedá</t>
  </si>
  <si>
    <t>938082764</t>
  </si>
  <si>
    <t xml:space="preserve">Výrobky lomařské a kamenické pro komunikace (kostky dlažební, krajníky a obrubníky) kostky dlažební štípané pro mozaikovou dlažbu mozaika dlažební žula (materiálová skupina I/2) vel. 4/6 cm   tř.I šedá  1t=8,5m2</t>
  </si>
  <si>
    <t>11,6*0,01 'Přepočtené koeficientem množství</t>
  </si>
  <si>
    <t>Úpravy povrchů, podlahy a osazování výplní</t>
  </si>
  <si>
    <t>612325302</t>
  </si>
  <si>
    <t>Vápenocementová štuková omítka ostění nebo nadpraží</t>
  </si>
  <si>
    <t>CS ÚRS 2014 01</t>
  </si>
  <si>
    <t>16</t>
  </si>
  <si>
    <t>-69381420</t>
  </si>
  <si>
    <t>Vápenocementová nebo vápenná omítka ostění nebo nadpraží štuková</t>
  </si>
  <si>
    <t>"O22" (1,8+0,62*2)*0,35</t>
  </si>
  <si>
    <t>"O23" (0,9+0,6*2)*0,35*6</t>
  </si>
  <si>
    <t>"O24" (0,9+1,5*2)*0,35*67</t>
  </si>
  <si>
    <t>"O24a" (0,95+1,6*2)*0,35*24</t>
  </si>
  <si>
    <t>"O25" (0,9+2,4*2)*0,35</t>
  </si>
  <si>
    <t>"O26" (0,9+0,9*2)*0,35</t>
  </si>
  <si>
    <t>"O27" (0,6+1,5*2)*0,35*4</t>
  </si>
  <si>
    <t>"O28" (0,7+1,18*2)*0,35*3</t>
  </si>
  <si>
    <t>"O29" (1,6+2,75*2)*0,35*2</t>
  </si>
  <si>
    <t>"O30" (0,93+2,3*2)*0,35</t>
  </si>
  <si>
    <t>"O31" (2,1+6,9*2)*0,35</t>
  </si>
  <si>
    <t>"O32" (0,9+2,4*2)*0,35</t>
  </si>
  <si>
    <t>6212510x31</t>
  </si>
  <si>
    <t>Příplatek k cenám kontaktního zateplení vnějších podhledů za upevnění izolace tl do 120mm zvýšení počtu kotev</t>
  </si>
  <si>
    <t>CS ÚRS 2018 02</t>
  </si>
  <si>
    <t>-256674942</t>
  </si>
  <si>
    <t xml:space="preserve">Montáž kontaktního zateplení  Příplatek k cenám za upevnění desek ve výšce přes 22,5 m na vnější podhledy, tloušťky desek přes 80 do zvýšení počtu kotev</t>
  </si>
  <si>
    <t>17</t>
  </si>
  <si>
    <t>622131121</t>
  </si>
  <si>
    <t>Penetrace akrylát-silikon vnějších stěn nanášená ručně</t>
  </si>
  <si>
    <t>917024952</t>
  </si>
  <si>
    <t>Podkladní a spojovací vrstva vnějších omítaných ploch penetrace akrylát-silikonová nanášená ručně stěn</t>
  </si>
  <si>
    <t>"JZ" 213,54-1,32*22-2,18*2-5,46*2</t>
  </si>
  <si>
    <t>"SZ" 85,41+10,45-4,36*2</t>
  </si>
  <si>
    <t>"SV" 287,63-1,33*19-5,62-6,1-4,29-4,3+6,34*6,6</t>
  </si>
  <si>
    <t>"JV" 5,3*6,55+8,8*6,55-4,7*3,5-0,81*1</t>
  </si>
  <si>
    <t>18</t>
  </si>
  <si>
    <t>622143003</t>
  </si>
  <si>
    <t>Montáž omítkových plastových nebo pozinkovaných rohových profilů s tkaninou</t>
  </si>
  <si>
    <t>m</t>
  </si>
  <si>
    <t>1161802311</t>
  </si>
  <si>
    <t>Montáž omítkových profilů plastových nebo pozinkovaných, upevněných vtlačením do podkladní vrstvy nebo přibitím rohových s tkaninou</t>
  </si>
  <si>
    <t>"JZ" (0,9*2+1,5*2)*22+(0,9*2+2*2,45)*2+(2,1*2+2,6*2)*2+6,6*2</t>
  </si>
  <si>
    <t>"SZ" (1,6*2+2,75*2)*2+6,6*2</t>
  </si>
  <si>
    <t>"SV" (0,9*2+1,5*2)*18+(3,09*2+1,82*2)+(2,68*2+2,3*2)+6,6*2</t>
  </si>
  <si>
    <t>"JV" 6,6*2</t>
  </si>
  <si>
    <t>19</t>
  </si>
  <si>
    <t>590514800</t>
  </si>
  <si>
    <t>lišta rohová Al 10/10 cm s tkaninou bal. 2,5 m</t>
  </si>
  <si>
    <t>1759084210</t>
  </si>
  <si>
    <t xml:space="preserve">Kontaktní zateplovací systémy příslušenství kontaktních zateplovacích systémů lišta rohová s tkaninou - rohovník  2,5m Al 10/10 cm</t>
  </si>
  <si>
    <t>314,18*1,05 'Přepočtené koeficientem množství</t>
  </si>
  <si>
    <t>20</t>
  </si>
  <si>
    <t>622143004</t>
  </si>
  <si>
    <t>Montáž omítkových samolepících začišťovacích profilů (APU lišt)</t>
  </si>
  <si>
    <t>1468206624</t>
  </si>
  <si>
    <t>Montáž omítkových profilů plastových nebo pozinkovaných, upevněných vtlačením do podkladní vrstvy nebo přibitím začišťovacích samolepících (APU lišty)</t>
  </si>
  <si>
    <t>"JZ" (0,9+1,5*2)*(22+12)+(0,9+2*2,45)*2+(2,1+2,6*2)*2+(0,9+1,6*2)*12+(0,57+1,5*2)+(2,2+6,85*2)</t>
  </si>
  <si>
    <t>"SZ" (1,6+2,75*2)*2+(0,9+1,5*2)*2+(0,9+1,6*2)*2+(0,57+1,5*2)*2+(0,6+1,2*2)*2</t>
  </si>
  <si>
    <t>"SV" (0,9+1,5*2)*(19+10)+(3,09+1,82*2)+(2,68+2,3*2)+(0,9+1,6*2)*10</t>
  </si>
  <si>
    <t>"JV" (0,57+1,5*2)</t>
  </si>
  <si>
    <t>590514760</t>
  </si>
  <si>
    <t>profil okenní začišťovací s tkaninou - 9 mm/2,4 m</t>
  </si>
  <si>
    <t>-507351098</t>
  </si>
  <si>
    <t>Kontaktní zateplovací systémy příslušenství kontaktních zateplovacích systémů profil okenní začišťovací s tkaninou 9 mm/2,4 m</t>
  </si>
  <si>
    <t>442,49*1,05 'Přepočtené koeficientem množství</t>
  </si>
  <si>
    <t>22</t>
  </si>
  <si>
    <t>622211021</t>
  </si>
  <si>
    <t>Montáž kontaktního zateplení vnějších stěn z polystyrénových desek tl do 120 mm</t>
  </si>
  <si>
    <t>-2079984554</t>
  </si>
  <si>
    <t>Montáž kontaktního zateplení z polystyrenových desek nebo z kombinovaných desek na vnější stěny, tloušťky desek přes 80 do 120 mm</t>
  </si>
  <si>
    <t>"SS02 atiky" 0,5*15,17</t>
  </si>
  <si>
    <t>"SS01 atiky" 0,5*13,94</t>
  </si>
  <si>
    <t>"zateplení dutiny u kotelny" 3,15*12,8</t>
  </si>
  <si>
    <t>23</t>
  </si>
  <si>
    <t>283759390</t>
  </si>
  <si>
    <t>deska fasádní polystyrénová EPS 70 F 1000 x 500 x 120 mm</t>
  </si>
  <si>
    <t>-982559809</t>
  </si>
  <si>
    <t>Desky z lehčených plastů desky polystyrénové fasádní typ EPS 70 F fasádní, stabilizovaný, samozhášivý objemová hmotnost 15 až 20 kg/m3 rozměr 1000 x 500 mm, lambda 0,039 W/m K 1000 x 500 x 120 mm</t>
  </si>
  <si>
    <t>670,224*1,02 'Přepočtené koeficientem množství</t>
  </si>
  <si>
    <t>24</t>
  </si>
  <si>
    <t>6222211x01</t>
  </si>
  <si>
    <t>Příplatek za broušení a tvarování vnějšího kontaktního zateplení do oblouku poloměru menšího než 1m2</t>
  </si>
  <si>
    <t>1131151749</t>
  </si>
  <si>
    <t>1,34*8,8+1,34*7,6+1,34*7,1+1,34*7,7+(0,96*9,1)*3</t>
  </si>
  <si>
    <t>25</t>
  </si>
  <si>
    <t>62227320x</t>
  </si>
  <si>
    <t>Montáž odvětrávané fasády stěn z pískovcových desek na ocelové kotvy bez tepelné izolace + doplnění a výměna nevhodných desek</t>
  </si>
  <si>
    <t>Vlastní</t>
  </si>
  <si>
    <t>-709796743</t>
  </si>
  <si>
    <t>Montáž zavěšené odvětrávané fasády na nerezové distanční trny kotvené na cementovou maltu. Včetně obkladu oblých stěn.</t>
  </si>
  <si>
    <t>"JZ" 48,89-0,52*6+2,96*0,25*6</t>
  </si>
  <si>
    <t>"SZ" 41,57+0,25*(1,6+0,35*2)</t>
  </si>
  <si>
    <t>"SV" 36,51-8,69-2,49+(3,38+2,75*2)*0,25+(0,85*2)*0,25+6,34*3,6+3,2*0,45*2</t>
  </si>
  <si>
    <t>"JV" 5,7*0,8+4*0,55</t>
  </si>
  <si>
    <t>26</t>
  </si>
  <si>
    <t>58381913x</t>
  </si>
  <si>
    <t>deska obkladová pískovec smirkovaný tl 5 cm (předpoklad výměny 55%)</t>
  </si>
  <si>
    <t>-1964711539</t>
  </si>
  <si>
    <t xml:space="preserve">Prvky stavební z přírodního kamene malé (desky dlažební, obkladové, soklové a podobně) desky pískovec (materiálová skupina III/2) povrch smirkovaný tl.  4 cm</t>
  </si>
  <si>
    <t>152,794*0,55 'Přepočtené koeficientem množství</t>
  </si>
  <si>
    <t>27</t>
  </si>
  <si>
    <t>62227320x1</t>
  </si>
  <si>
    <t>Dodávka a montáž odvětrávané fasády stěn z pískovcových desek na ocelové kotvy bez tepelné izolace - korunní kamenné římsy</t>
  </si>
  <si>
    <t>228446089</t>
  </si>
  <si>
    <t>Ukončení kamenného obkadu kamennou římsou s vyspárováním proti zatékání, včetně kotvení přes tepelnou izolaci</t>
  </si>
  <si>
    <t>"římsa nad kamenným obkladem" 97,7-10,162-3,75-3,09</t>
  </si>
  <si>
    <t>28</t>
  </si>
  <si>
    <t>622321131</t>
  </si>
  <si>
    <t>Potažení vnějších stěn aktivovaným štukem tloušťky do 3 mm</t>
  </si>
  <si>
    <t>-1324522218</t>
  </si>
  <si>
    <t>Potažení vnějších ploch štukem aktivovaným, tloušťky do 3 mm stěn</t>
  </si>
  <si>
    <t>"barva dle ozn.2"</t>
  </si>
  <si>
    <t>"JZ" 12,73*4+12,23</t>
  </si>
  <si>
    <t>"SZ" 25,47*2</t>
  </si>
  <si>
    <t>"SV" 12,71*3+11,06+22,89</t>
  </si>
  <si>
    <t>"barva dle ozn.4"</t>
  </si>
  <si>
    <t>"JZ" 213,54-12,73*4-12,23-1,32*22-2,18*2-5,46*2+(0,9+1,5*2)*0,2*22+0,2*(0,9+2*2,45)*2+0,2*(2,1+2,6*2)*2</t>
  </si>
  <si>
    <t>"SZ" 85,41+10,45-25,47*2-4,36*2+(1,6+2,75*2)*0,2*2</t>
  </si>
  <si>
    <t>"SV" 287,63-12,71*3-11,06-22,89-1,33*19-5,62-6,1-4,29-4,3+6,34*6,6+0,2*(0,9+1,5*2)*19+0,2*(3,09+1,82*2)+0,2*(2,68+2,3*2)</t>
  </si>
  <si>
    <t>Mezisoučet</t>
  </si>
  <si>
    <t>29</t>
  </si>
  <si>
    <t>622325101</t>
  </si>
  <si>
    <t>Oprava vnější vápenné nebo vápenocementové hladké omítky složitosti 1 stěn v rozsahu do 10%</t>
  </si>
  <si>
    <t>1271672168</t>
  </si>
  <si>
    <t>Oprava vápenné nebo vápenocementové omítky vnějších ploch stupně členitosti 1 hladké stěn, v rozsahu opravované plochy do 10%</t>
  </si>
  <si>
    <t>30</t>
  </si>
  <si>
    <t>6233213x</t>
  </si>
  <si>
    <t>Podkladní sjednocující nátěr jednosložkový s plnivem 0,5mm a armovacími vlákny</t>
  </si>
  <si>
    <t>1928413682</t>
  </si>
  <si>
    <t>31</t>
  </si>
  <si>
    <t>6233214x</t>
  </si>
  <si>
    <t>Jednosložkový minerální probarvený nátěr na bázi vodního skla, bez obsahu biocidů, vysoce odolný proti znečištění, určený do exteriéru, syté odstíny</t>
  </si>
  <si>
    <t>-709245217</t>
  </si>
  <si>
    <t>32</t>
  </si>
  <si>
    <t>629991011</t>
  </si>
  <si>
    <t>Zakrytí výplní otvorů a svislých ploch fólií přilepenou lepící páskou</t>
  </si>
  <si>
    <t>1386295112</t>
  </si>
  <si>
    <t>Zakrytí vnějších ploch před znečištěním včetně pozdějšího odkrytí výplní otvorů a svislých ploch fólií přilepenou lepící páskou</t>
  </si>
  <si>
    <t>"O22" 1,8*0,62</t>
  </si>
  <si>
    <t>"O23" 0,9*0,6*6</t>
  </si>
  <si>
    <t>"O24" 0,9*1,5*67</t>
  </si>
  <si>
    <t>"O24a" 0,95*1,6*24</t>
  </si>
  <si>
    <t>"O25" 0,9*2,4</t>
  </si>
  <si>
    <t>"O26" 0,9*0,9</t>
  </si>
  <si>
    <t>"O27" 0,6*1,5*4</t>
  </si>
  <si>
    <t>"O28" 0,7*1,18*3</t>
  </si>
  <si>
    <t>"O29" 1,6*2,75*2</t>
  </si>
  <si>
    <t>"O30" 0,93*2,3</t>
  </si>
  <si>
    <t>"O31" 2,1*6,9</t>
  </si>
  <si>
    <t>"O32" 0,9*2,4</t>
  </si>
  <si>
    <t>"D15" 3,09*2,67</t>
  </si>
  <si>
    <t>33</t>
  </si>
  <si>
    <t>629995101</t>
  </si>
  <si>
    <t>Očištění vnějších ploch tlakovou vodou</t>
  </si>
  <si>
    <t>-451465286</t>
  </si>
  <si>
    <t>Očištění vnějších ploch tlakovou vodou omytím</t>
  </si>
  <si>
    <t>34</t>
  </si>
  <si>
    <t>637211x01</t>
  </si>
  <si>
    <t>Okapový chodník z betonových dlaždic v imitaci pískovce tl 40 mm na MC 10 tl. 100 mm</t>
  </si>
  <si>
    <t>313572422</t>
  </si>
  <si>
    <t>Okapový chodník z dlaždic betonových se zalitím spár cementovou maltou do cementové malty MC-10, tl. dlaždic 60 mm</t>
  </si>
  <si>
    <t>35</t>
  </si>
  <si>
    <t>637211x02</t>
  </si>
  <si>
    <t>Okapový chodník z betonových dlaždic v imitaci pískovce tl 40 mm do podsypu fr. 4-8 mm tl. 100 mm</t>
  </si>
  <si>
    <t>-204285208</t>
  </si>
  <si>
    <t>Ostatní konstrukce a práce, bourání</t>
  </si>
  <si>
    <t>36</t>
  </si>
  <si>
    <t>919726122</t>
  </si>
  <si>
    <t>Geotextilie pro ochranu, separaci a filtraci netkaná měrná hmotnost do 300 g/m2</t>
  </si>
  <si>
    <t>834715606</t>
  </si>
  <si>
    <t>Geotextilie netkaná pro ochranu, separaci nebo filtraci měrná hmotnost přes 200 do 300 g/m2</t>
  </si>
  <si>
    <t>"ochrana proti znečištění chodníku pod lešením" 36*2</t>
  </si>
  <si>
    <t>37</t>
  </si>
  <si>
    <t>941311112</t>
  </si>
  <si>
    <t>Montáž lešení řadového modulového lehkého zatížení do 200 kg/m2 š do 0,9 m v do 25 m</t>
  </si>
  <si>
    <t>-999101948</t>
  </si>
  <si>
    <t>Montáž lešení řadového modulového lehkého pracovního s podlahami s provozním zatížením tř. 3 do 200 kg/m2 šířky tř. SW06 přes 0,6 do 0,9 m, výšky přes 10 do 25 m</t>
  </si>
  <si>
    <t>(31,5+3+14,5+8+6-3+51,8+3+20,9)*16</t>
  </si>
  <si>
    <t>38</t>
  </si>
  <si>
    <t>941311211</t>
  </si>
  <si>
    <t>Příplatek k lešení řadovému modulovému lehkému š 0,9 m v do 25 m za první a ZKD den použití</t>
  </si>
  <si>
    <t>501325524</t>
  </si>
  <si>
    <t>Montáž lešení řadového modulového lehkého pracovního s podlahami s provozním zatížením tř. 3 do 200 kg/m2 Příplatek za první a každý další den použití lešení k ceně -1111 nebo -1112</t>
  </si>
  <si>
    <t>2171,2*30 'Přepočtené koeficientem množství</t>
  </si>
  <si>
    <t>39</t>
  </si>
  <si>
    <t>941311812</t>
  </si>
  <si>
    <t>Demontáž lešení řadového modulového lehkého zatížení do 200 kg/m2 š do 0,9 m v do 25 m</t>
  </si>
  <si>
    <t>-601850168</t>
  </si>
  <si>
    <t>Demontáž lešení řadového modulového lehkého pracovního s podlahami s provozním zatížením tř. 3 do 200 kg/m2 šířky SW06 přes 0,6 do 0,9 m, výšky přes 10 do 25 m</t>
  </si>
  <si>
    <t>40</t>
  </si>
  <si>
    <t>944511111</t>
  </si>
  <si>
    <t>Montáž ochranné sítě z textilie z umělých vláken</t>
  </si>
  <si>
    <t>-2015918905</t>
  </si>
  <si>
    <t>Montáž ochranné sítě zavěšené na konstrukci lešení z textilie z umělých vláken</t>
  </si>
  <si>
    <t>41</t>
  </si>
  <si>
    <t>944511211</t>
  </si>
  <si>
    <t>Příplatek k ochranné síti za první a ZKD den použití</t>
  </si>
  <si>
    <t>-928446303</t>
  </si>
  <si>
    <t>Montáž ochranné sítě Příplatek za první a každý další den použití sítě k ceně -1111</t>
  </si>
  <si>
    <t>42</t>
  </si>
  <si>
    <t>944511811</t>
  </si>
  <si>
    <t>Demontáž ochranné sítě z textilie z umělých vláken</t>
  </si>
  <si>
    <t>1972098582</t>
  </si>
  <si>
    <t>Demontáž ochranné sítě zavěšené na konstrukci lešení z textilie z umělých vláken</t>
  </si>
  <si>
    <t>43</t>
  </si>
  <si>
    <t>952901x01</t>
  </si>
  <si>
    <t>Vyčištění větrací šachty u kotelny</t>
  </si>
  <si>
    <t>kpl</t>
  </si>
  <si>
    <t>1785067182</t>
  </si>
  <si>
    <t>44</t>
  </si>
  <si>
    <t>963012510</t>
  </si>
  <si>
    <t>Bourání stropů z ŽB desek š do 300 mm tl do 140 mm</t>
  </si>
  <si>
    <t>784477035</t>
  </si>
  <si>
    <t>Bourání stropů z desek nebo panelů železobetonových prefabrikovaných s dutinami z desek, š. do 300 mm tl. do 140 mm</t>
  </si>
  <si>
    <t>"SS02 plocha" 12,38*0,14</t>
  </si>
  <si>
    <t>45</t>
  </si>
  <si>
    <t>965042141</t>
  </si>
  <si>
    <t>Bourání podkladů pod dlažby nebo mazanin betonových nebo z litého asfaltu tl do 100 mm pl přes 4 m2</t>
  </si>
  <si>
    <t>-490520877</t>
  </si>
  <si>
    <t>Bourání podkladů pod dlažby nebo litých celistvých podlah a mazanin betonových nebo z litého asfaltu tl. do 100 mm, plochy přes 4 m2</t>
  </si>
  <si>
    <t>"SS02 plocha" 12,38*0,1</t>
  </si>
  <si>
    <t>46</t>
  </si>
  <si>
    <t>96608201x</t>
  </si>
  <si>
    <t>Demontáž odvětrávané fasády stěn z pískovcových desek na ocelové kotvy, včetně uložení ke zpětnému použití, ozn. 7</t>
  </si>
  <si>
    <t>-1150751380</t>
  </si>
  <si>
    <t>Demontáž předvěšené odvětrávané fasády s nosnou konstrukcí jednosměrnou ocelovou stěn</t>
  </si>
  <si>
    <t>"SV" 36,51-8,69-2,49+(3,38+2,75*2)*0,25+(0,85*2)*0,25+6,34*3,6</t>
  </si>
  <si>
    <t>47</t>
  </si>
  <si>
    <t>968062244</t>
  </si>
  <si>
    <t>Vybourání dřevěných rámů oken jednoduchých včetně křídel pl do 1 m2</t>
  </si>
  <si>
    <t>-1950085633</t>
  </si>
  <si>
    <t>Vybourání dřevěných rámů oken s křídly, dveřních zárubní, vrat, stěn, ostění nebo obkladů rámů oken s křídly jednoduchých, plochy do 1 m2</t>
  </si>
  <si>
    <t>48</t>
  </si>
  <si>
    <t>968062245</t>
  </si>
  <si>
    <t>Vybourání dřevěných rámů oken jednoduchých včetně křídel pl do 2 m2</t>
  </si>
  <si>
    <t>287846475</t>
  </si>
  <si>
    <t>Vybourání dřevěných rámů oken s křídly, dveřních zárubní, vrat, stěn, ostění nebo obkladů rámů oken s křídly jednoduchých, plochy do 2 m2</t>
  </si>
  <si>
    <t>"O30" 2,8*2,3</t>
  </si>
  <si>
    <t>49</t>
  </si>
  <si>
    <t>968062246</t>
  </si>
  <si>
    <t>Vybourání dřevěných rámů oken jednoduchých včetně křídel pl do 4 m2</t>
  </si>
  <si>
    <t>944298676</t>
  </si>
  <si>
    <t>Vybourání dřevěných rámů oken s křídly, dveřních zárubní, vrat, stěn, ostění nebo obkladů rámů oken s křídly jednoduchých, plochy do 4 m2</t>
  </si>
  <si>
    <t>50</t>
  </si>
  <si>
    <t>968062247</t>
  </si>
  <si>
    <t>Vybourání dřevěných rámů oken jednoduchých včetně křídel pl přes 4 m2</t>
  </si>
  <si>
    <t>-660366749</t>
  </si>
  <si>
    <t>Vybourání dřevěných rámů oken s křídly, dveřních zárubní, vrat, stěn, ostění nebo obkladů rámů oken s křídly jednoduchých, plochy přes 4 m2</t>
  </si>
  <si>
    <t>51</t>
  </si>
  <si>
    <t>978015321</t>
  </si>
  <si>
    <t>Otlučení vnější vápenné nebo vápenocementové vnější omítky stupně členitosti 1 a 2 rozsahu do 10%</t>
  </si>
  <si>
    <t>264923701</t>
  </si>
  <si>
    <t>Otlučení vápenných nebo vápenocementových omítek vnějších ploch s vyškrabáním spar a s očištěním zdiva stupně členitosti 1 a 2, v rozsahu do 10 %</t>
  </si>
  <si>
    <t>52</t>
  </si>
  <si>
    <t>985131111</t>
  </si>
  <si>
    <t>Očištění ploch stěn, rubu kleneb a podlah tlakovou vodou</t>
  </si>
  <si>
    <t>-208503548</t>
  </si>
  <si>
    <t>"úprava schodiště u kotelny"</t>
  </si>
  <si>
    <t>"podlaha" 3,65*1,3</t>
  </si>
  <si>
    <t>"schodiště" 3,5*0,9+14*0,9*0,2</t>
  </si>
  <si>
    <t>"opěrné zídky" (1,3+2,75)*0,9+3,6*0,3+(1,6+2,75)*0,3+3,6*0,3+(1,3+3,05+3,6)*0,3</t>
  </si>
  <si>
    <t>53</t>
  </si>
  <si>
    <t>985131311</t>
  </si>
  <si>
    <t>Ruční dočištění ploch stěn, rubu kleneb a podlah ocelových kartáči</t>
  </si>
  <si>
    <t>-2105957718</t>
  </si>
  <si>
    <t>Očištění ploch stěn, rubu kleneb a podlah ruční dočištění ocelovými kartáči</t>
  </si>
  <si>
    <t>54</t>
  </si>
  <si>
    <t>985139112</t>
  </si>
  <si>
    <t>Příplatek k očištění ploch za plochu do 10 m2 jednotlivě</t>
  </si>
  <si>
    <t>-326991150</t>
  </si>
  <si>
    <t>Očištění ploch Příplatek k cenám za plochu do 10 m2 jednotlivě</t>
  </si>
  <si>
    <t>55</t>
  </si>
  <si>
    <t>985311312</t>
  </si>
  <si>
    <t>Reprofilace rubu kleneb a podlah cementovými sanačními maltami tl 20 mm</t>
  </si>
  <si>
    <t>1989388221</t>
  </si>
  <si>
    <t>Reprofilace betonu sanačními maltami na cementové bázi ručně rubu kleneb a podlah, tloušťky přes 10 do 20 mm</t>
  </si>
  <si>
    <t>56</t>
  </si>
  <si>
    <t>985311912</t>
  </si>
  <si>
    <t>Příplatek při reprofilaci sanačními maltami za plochu do 10 m2 jednotlivě</t>
  </si>
  <si>
    <t>148364232</t>
  </si>
  <si>
    <t>Reprofilace betonu sanačními maltami na cementové bázi ručně Příplatek k cenám za plochu do 10 m2 jednotlivě</t>
  </si>
  <si>
    <t>57</t>
  </si>
  <si>
    <t>985324221</t>
  </si>
  <si>
    <t>Ochranný akrylátový nátěr betonu dvojnásobný se stěrkou (OS-C)</t>
  </si>
  <si>
    <t>-109198211</t>
  </si>
  <si>
    <t>Ochranný nátěr betonu akrylátový dvojnásobný se stěrkou (OS-C)</t>
  </si>
  <si>
    <t>997</t>
  </si>
  <si>
    <t>Přesun sutě</t>
  </si>
  <si>
    <t>58</t>
  </si>
  <si>
    <t>997013501</t>
  </si>
  <si>
    <t>Odvoz suti a vybouraných hmot na skládku nebo meziskládku do 1 km se složením</t>
  </si>
  <si>
    <t>-1550668601</t>
  </si>
  <si>
    <t>Odvoz suti a vybouraných hmot na skládku nebo meziskládku se složením, na vzdálenost do 1 km</t>
  </si>
  <si>
    <t>59</t>
  </si>
  <si>
    <t>997013509</t>
  </si>
  <si>
    <t>Příplatek k odvozu suti a vybouraných hmot na skládku ZKD 1 km přes 1 km</t>
  </si>
  <si>
    <t>998988924</t>
  </si>
  <si>
    <t>Odvoz suti a vybouraných hmot na skládku nebo meziskládku se složením, na vzdálenost Příplatek k ceně za každý další i započatý 1 km přes 1 km</t>
  </si>
  <si>
    <t>68,572*20 'Přepočtené koeficientem množství</t>
  </si>
  <si>
    <t>60</t>
  </si>
  <si>
    <t>997013801</t>
  </si>
  <si>
    <t>Poplatek za uložení stavebního betonového odpadu na skládce (skládkovné)</t>
  </si>
  <si>
    <t>-58718752</t>
  </si>
  <si>
    <t>Poplatek za uložení stavebního odpadu na skládce (skládkovné) betonového</t>
  </si>
  <si>
    <t>61</t>
  </si>
  <si>
    <t>997013803</t>
  </si>
  <si>
    <t>Poplatek za uložení stavebního odpadu z keramických materiálů na skládce (skládkovné)</t>
  </si>
  <si>
    <t>-1308898120</t>
  </si>
  <si>
    <t>Poplatek za uložení stavebního odpadu na skládce (skládkovné) z keramických materiálů</t>
  </si>
  <si>
    <t>62</t>
  </si>
  <si>
    <t>997013804</t>
  </si>
  <si>
    <t>Poplatek za uložení stavebního odpadu ze skla na skládce (skládkovné)</t>
  </si>
  <si>
    <t>-172023455</t>
  </si>
  <si>
    <t>Poplatek za uložení stavebního odpadu na skládce (skládkovné) ze skla</t>
  </si>
  <si>
    <t>63</t>
  </si>
  <si>
    <t>997013811</t>
  </si>
  <si>
    <t>Poplatek za uložení stavebního dřevěného odpadu na skládce (skládkovné)</t>
  </si>
  <si>
    <t>361817302</t>
  </si>
  <si>
    <t>Poplatek za uložení stavebního odpadu na skládce (skládkovné) dřevěného</t>
  </si>
  <si>
    <t>64</t>
  </si>
  <si>
    <t>997013814</t>
  </si>
  <si>
    <t>Poplatek za uložení stavebního odpadu z izolačních hmot na skládce (skládkovné)</t>
  </si>
  <si>
    <t>20047876</t>
  </si>
  <si>
    <t>Poplatek za uložení stavebního odpadu na skládce (skládkovné) z izolačních materiálů</t>
  </si>
  <si>
    <t>65</t>
  </si>
  <si>
    <t>997013831</t>
  </si>
  <si>
    <t>Poplatek za uložení stavebního směsného odpadu na skládce (skládkovné)</t>
  </si>
  <si>
    <t>-551289064</t>
  </si>
  <si>
    <t>Poplatek za uložení stavebního odpadu na skládce (skládkovné) směsného</t>
  </si>
  <si>
    <t>998</t>
  </si>
  <si>
    <t>Přesun hmot</t>
  </si>
  <si>
    <t>66</t>
  </si>
  <si>
    <t>998011003</t>
  </si>
  <si>
    <t>Přesun hmot pro budovy zděné v do 24 m</t>
  </si>
  <si>
    <t>631818071</t>
  </si>
  <si>
    <t>Přesun hmot pro budovy občanské výstavby, bydlení, výrobu a služby s nosnou svislou konstrukcí zděnou z cihel, tvárnic nebo kamene vodorovná dopravní vzdálenost do 100 m pro budovy výšky přes 12 do 24 m</t>
  </si>
  <si>
    <t>PSV</t>
  </si>
  <si>
    <t>Práce a dodávky PSV</t>
  </si>
  <si>
    <t>712</t>
  </si>
  <si>
    <t>Povlakové krytiny</t>
  </si>
  <si>
    <t>67</t>
  </si>
  <si>
    <t>712300832</t>
  </si>
  <si>
    <t>Odstranění povlakové krytiny střech do 10° dvouvrstvé</t>
  </si>
  <si>
    <t>-1634836115</t>
  </si>
  <si>
    <t>Odstranění ze střech plochých do 10 st. krytiny povlakové dvouvrstvé</t>
  </si>
  <si>
    <t>"SS03 - odstranění PUR nástřiku a hydroizolace z asfaltových pásů" 535,8</t>
  </si>
  <si>
    <t>"SS02- odstranění PVC folie a separační geotextilie" 12,38+0,8*15,17</t>
  </si>
  <si>
    <t>"SS01 - odstranění PVC folie a separační geotextílie" 11,11+0,8*13,94</t>
  </si>
  <si>
    <t>68</t>
  </si>
  <si>
    <t>712311101</t>
  </si>
  <si>
    <t>Provedení povlakové krytiny střech do 10° za studena lakem penetračním nebo asfaltovým</t>
  </si>
  <si>
    <t>875962122</t>
  </si>
  <si>
    <t>Provedení povlakové krytiny střech plochých do 10 st. natěradly a tmely za studena nátěrem lakem penetračním nebo asfaltovým</t>
  </si>
  <si>
    <t>"SS03 plocha" 535,8</t>
  </si>
  <si>
    <t>"SS03 atiky" 0,69*96,42</t>
  </si>
  <si>
    <t>"SS02 plocha" 12,38</t>
  </si>
  <si>
    <t>"SS02 atiky" 0,8*15,17</t>
  </si>
  <si>
    <t>"SS01 plocha" 11,11</t>
  </si>
  <si>
    <t>"SS01 atiky" 0,8*13,94</t>
  </si>
  <si>
    <t>69</t>
  </si>
  <si>
    <t>111631510</t>
  </si>
  <si>
    <t>lak asfaltový ALP/9 (kg) bal 9 kg</t>
  </si>
  <si>
    <t>kg</t>
  </si>
  <si>
    <t>1786236487</t>
  </si>
  <si>
    <t>Výrobky asfaltové izolační a zálivkové hmoty asfalty oxidované stavebně-izolační k penetraci suchých a očištěných podkladů pod asfaltové izolační krytiny a izolace ALP/9 bal 9 kg</t>
  </si>
  <si>
    <t>649,108*0,03 'Přepočtené koeficientem množství</t>
  </si>
  <si>
    <t>70</t>
  </si>
  <si>
    <t>712341559</t>
  </si>
  <si>
    <t>Provedení povlakové krytiny střech do 10° pásy NAIP přitavením v plné ploše</t>
  </si>
  <si>
    <t>-1519767900</t>
  </si>
  <si>
    <t>Provedení povlakové krytiny střech plochých do 10 st. pásy přitavením NAIP v plné ploše</t>
  </si>
  <si>
    <t>71</t>
  </si>
  <si>
    <t>628361100</t>
  </si>
  <si>
    <t>pás těžký asfaltovaný Al S 40</t>
  </si>
  <si>
    <t>955456628</t>
  </si>
  <si>
    <t>Pásy asfaltované těžké vložka profilovaná kovová folie s Al folií nosnou vložkou Al S 40 role/7,5m2</t>
  </si>
  <si>
    <t>649,108*1,15 'Přepočtené koeficientem množství</t>
  </si>
  <si>
    <t>72</t>
  </si>
  <si>
    <t>712363312</t>
  </si>
  <si>
    <t xml:space="preserve">Povlakové krytiny střech do 10° fóliové plechy  délky 2 m koutová lišta vnitřní rš 100 mm</t>
  </si>
  <si>
    <t>951430562</t>
  </si>
  <si>
    <t>Povlakové krytiny střech plochých do 10 st. z fóliových plechů z měkčeného PVC, délka 2 m vnitřní koutová lišta rš 100 mm</t>
  </si>
  <si>
    <t>"SS03" 96+0,5*8+24</t>
  </si>
  <si>
    <t>"SS02" 15+4*0,4</t>
  </si>
  <si>
    <t>"SS01" 14+4*0,4</t>
  </si>
  <si>
    <t>73</t>
  </si>
  <si>
    <t>712363313</t>
  </si>
  <si>
    <t>Povlakové krytiny střech do 10° fóliové plechy délky 2 m koutová lišta vnější rš 100 mm</t>
  </si>
  <si>
    <t>-1996297061</t>
  </si>
  <si>
    <t>Povlakové krytiny střech plochých do 10 st. z fóliových plechů z měkčeného PVC, délka 2 m vnější koutová lišta rš 100 mm</t>
  </si>
  <si>
    <t>"SS03" 96</t>
  </si>
  <si>
    <t>74</t>
  </si>
  <si>
    <t>712363314</t>
  </si>
  <si>
    <t>Povlakové krytiny střech do 10° fóliové plechy délky 2 m stěnová lišta vyhnutá rš 71 mm</t>
  </si>
  <si>
    <t>-749981368</t>
  </si>
  <si>
    <t>Povlakové krytiny střech plochých do 10 st. z fóliových plechů z měkčeného PVC, délka 2 m stěnová lišta vyhnutá rš 71 mm</t>
  </si>
  <si>
    <t>"komíny" 24</t>
  </si>
  <si>
    <t>"SS02" 15</t>
  </si>
  <si>
    <t>"SS01" 14</t>
  </si>
  <si>
    <t>75</t>
  </si>
  <si>
    <t>712363501</t>
  </si>
  <si>
    <t>Provedení povlak krytiny mechanicky kotvenou do betonu TI tl do 200 mm vnitřní pole, budova v do 18m</t>
  </si>
  <si>
    <t>1017636493</t>
  </si>
  <si>
    <t>Provedení povlakové krytiny střech plochých do 10 st. s mechanicky kotvenou izolací včetně položení fólie a horkovzdušného svaření tl. tepelné izolace přes 140 mm do 200 mm budovy výšky do 18 m, kotvené do betonu nebo pórobetonu vnitřní plocha</t>
  </si>
  <si>
    <t>"SS03 plocha" 525,8</t>
  </si>
  <si>
    <t>76</t>
  </si>
  <si>
    <t>283220120</t>
  </si>
  <si>
    <t>fólie hydroizolační střešní tl 1,5 mm š 1300 mm šedá</t>
  </si>
  <si>
    <t>-324300098</t>
  </si>
  <si>
    <t xml:space="preserve">Fólie z měkčeného polyvinylchloridu a jednoduché výrobky z nich hydroizolační fólie mPVC střešní kotvená, vyztužená, šířka 1300 mm  tl 1,5 mm  šedá</t>
  </si>
  <si>
    <t>635,871*1,15 'Přepočtené koeficientem množství</t>
  </si>
  <si>
    <t>77</t>
  </si>
  <si>
    <t>712861702</t>
  </si>
  <si>
    <t>Provedení povlakové krytiny vytažením na konstrukce fólií přilepenou bodově</t>
  </si>
  <si>
    <t>944384851</t>
  </si>
  <si>
    <t>Provedení povlakové krytiny střech samostatným vytažením izolačního povlaku fólií na konstrukce převyšující úroveň střechy, přilepenou bodově</t>
  </si>
  <si>
    <t>"SS03 atiky" 0,66*96,42</t>
  </si>
  <si>
    <t>"SS03 komíny" (6,2+5,6+3,6*3)*0,5</t>
  </si>
  <si>
    <t>"SS02 atiky" 0,4*15,17</t>
  </si>
  <si>
    <t>"SS01 atiky" 0,4*13,94</t>
  </si>
  <si>
    <t>78</t>
  </si>
  <si>
    <t>712391171</t>
  </si>
  <si>
    <t>Provedení povlakové krytiny střech do 10° podkladní textilní vrstvy</t>
  </si>
  <si>
    <t>-254793331</t>
  </si>
  <si>
    <t>Provedení povlakové krytiny střech plochých do 10 st. -ostatní práce provedení vrstvy textilní podkladní</t>
  </si>
  <si>
    <t>"SS03 atiky" 0,6*96,42</t>
  </si>
  <si>
    <t>79</t>
  </si>
  <si>
    <t>693110620</t>
  </si>
  <si>
    <t>geotextilie netkaná, 300 g/m2, šíře 200 cm</t>
  </si>
  <si>
    <t>-431819607</t>
  </si>
  <si>
    <t xml:space="preserve">Geotextilie geotextilie netkané vzráběné technologií vpichování z polyesterových vláken 300 g/m2,  šíře 200 cm</t>
  </si>
  <si>
    <t>640,086*1,15 'Přepočtené koeficientem množství</t>
  </si>
  <si>
    <t>80</t>
  </si>
  <si>
    <t>712990813</t>
  </si>
  <si>
    <t>Odstranění povlakové krytiny střech do 10° násypu nebo nánosu tloušťky do 100 mm</t>
  </si>
  <si>
    <t>-278718372</t>
  </si>
  <si>
    <t>Odstranění ze střech - ostatní práce násypu nebo nánosu do 10 st., tl. přes 50 do 100 mm</t>
  </si>
  <si>
    <t>"SS01 - odstranění kameniva" 11,11</t>
  </si>
  <si>
    <t>81</t>
  </si>
  <si>
    <t>998712103</t>
  </si>
  <si>
    <t>Přesun hmot tonážní tonážní pro krytiny povlakové v objektech v do 24 m</t>
  </si>
  <si>
    <t>-1639879689</t>
  </si>
  <si>
    <t>Přesun hmot pro povlakové krytiny stanovený z hmotnosti přesunovaného materiálu vodorovná dopravní vzdálenost do 50 m v objektech výšky přes 12 do 24 m</t>
  </si>
  <si>
    <t>713</t>
  </si>
  <si>
    <t>Izolace tepelné</t>
  </si>
  <si>
    <t>82</t>
  </si>
  <si>
    <t>713131141</t>
  </si>
  <si>
    <t>Montáž izolace tepelné stěn a základů lepením celoplošně rohoží, pásů, dílců, desek</t>
  </si>
  <si>
    <t>-1076047282</t>
  </si>
  <si>
    <t>Montáž tepelné izolace stěn rohožemi, pásy, deskami, dílci, bloky (izolační materiál ve specifikaci) lepením celoplošně</t>
  </si>
  <si>
    <t>83</t>
  </si>
  <si>
    <t>283763540</t>
  </si>
  <si>
    <t>deska fasádní polystyrénová izolační Perimeter (EPS P) 1250 x 600 x 100 mm</t>
  </si>
  <si>
    <t>844656589</t>
  </si>
  <si>
    <t xml:space="preserve">Desky z lehčených plastů desky z expandovaného polystyrenu Perimeter izolační desky 1265 x 615 mm, lambda 0,034 W/m K, EPS PERIMETR  100 x 1250 x 600 mm</t>
  </si>
  <si>
    <t>"sokl"</t>
  </si>
  <si>
    <t>149,914*1,05 'Přepočtené koeficientem množství</t>
  </si>
  <si>
    <t>84</t>
  </si>
  <si>
    <t>631481570</t>
  </si>
  <si>
    <t>deska minerální izolační 600x1200 mm tl. 160 mm</t>
  </si>
  <si>
    <t>-29229574</t>
  </si>
  <si>
    <t>Vlákno minerální a výrobky z něj (desky, skruže, pásy, rohože, vložkové pytle apod.) z minerální plsti - izolace pro suchou výstavbu deska pro provětrávané fasády, lehké obvodové zdivo rozměr 600x1200 tl.160 mm, la ≤ 0,041 W/mK</t>
  </si>
  <si>
    <t>"mansarda"</t>
  </si>
  <si>
    <t>"JZ" 278,64-1,84*12-1,44*12-0,855</t>
  </si>
  <si>
    <t>"SZ" 129,56-1,84*2-1,44*2-1,2*2-0,71*2</t>
  </si>
  <si>
    <t>"SV" 268,64+6,45*7,17-1,84*10-1,44*10+4,48</t>
  </si>
  <si>
    <t>"JV" 19,84*7,17-4,9*3,97</t>
  </si>
  <si>
    <t>Zateplení mezi okny mansardy"</t>
  </si>
  <si>
    <t>0,45*6+0,48*6+0,45+0,6+0,48*2+0,45*5+0,47*5</t>
  </si>
  <si>
    <t>779,162*1,05 'Přepočtené koeficientem množství</t>
  </si>
  <si>
    <t>85</t>
  </si>
  <si>
    <t>631481520</t>
  </si>
  <si>
    <t>deska minerální izolační 600x1200 mm tl. 60 mm</t>
  </si>
  <si>
    <t>-1896334205</t>
  </si>
  <si>
    <t>Vlákno minerální a výrobky z něj (desky, skruže, pásy, rohože, vložkové pytle apod.) z minerální plsti - izolace pro suchou výstavbu deska pro provětrávané fasády, lehké obvodové zdivo rozměr 600x1200 tl. 60 mm, la ≤ 0,041 W/mK</t>
  </si>
  <si>
    <t>"zateplení atiky SO 04a"2,8*1,6</t>
  </si>
  <si>
    <t>4,48*1,02 'Přepočtené koeficientem množství</t>
  </si>
  <si>
    <t>86</t>
  </si>
  <si>
    <t>631481510</t>
  </si>
  <si>
    <t>deska minerální izolační 600x1200 mm tl. 50 mm</t>
  </si>
  <si>
    <t>1114644764</t>
  </si>
  <si>
    <t>Vlákno minerální a výrobky z něj (desky, skruže, pásy, rohože, vložkové pytle apod.) z minerální plsti - izolace pro suchou výstavbu deska pro provětrávané fasády, lehké obvodové zdivo rozměr 600x1200 tl. 50 mm, la ≤ 0,041 W/mK</t>
  </si>
  <si>
    <t>87</t>
  </si>
  <si>
    <t>283723090</t>
  </si>
  <si>
    <t>deska z pěnového polystyrenu EPS 100 S 1000 x 500 x 100 mm</t>
  </si>
  <si>
    <t>-355818877</t>
  </si>
  <si>
    <t>Desky z lehčených plastů desky z pěnového polystyrénu - samozhášivého typ EPS 100S stabil, objemová hmotnost 20 - 25 kg/m3 tepelně izolační desky pro izolace ploché střechy nebo podlahy rozměr 1000 x 500 mm, lambda 0,037 [W / m K] 100 mm</t>
  </si>
  <si>
    <t>"atiky" 0,75*96,42</t>
  </si>
  <si>
    <t>"SS02" 15,17</t>
  </si>
  <si>
    <t>"SS01" 13,94</t>
  </si>
  <si>
    <t>101,425*1,02 'Přepočtené koeficientem množství</t>
  </si>
  <si>
    <t>88</t>
  </si>
  <si>
    <t>713131145</t>
  </si>
  <si>
    <t>Montáž izolace tepelné stěn a základů lepením bodově rohoží, pásů, dílců, desek</t>
  </si>
  <si>
    <t>676027281</t>
  </si>
  <si>
    <t>Montáž tepelné izolace stěn rohožemi, pásy, deskami, dílci, bloky (izolační materiál ve specifikaci) lepením bodově</t>
  </si>
  <si>
    <t>"zatepleni atiky vrch SS03" 99,41*0,35</t>
  </si>
  <si>
    <t>"SS02" 2,5*0,4*2</t>
  </si>
  <si>
    <t>"SS01" 2,5*0,3</t>
  </si>
  <si>
    <t>89</t>
  </si>
  <si>
    <t>283763700</t>
  </si>
  <si>
    <t>polystyren extrudovaný XPS - 1250 x 600 x 60 mm</t>
  </si>
  <si>
    <t>684348097</t>
  </si>
  <si>
    <t xml:space="preserve">Desky z lehčených plastů desky z extrudovaného polystyrenu, tepelně izolační s třídou hořlavosti "C1" - těžce hořlavý rovná hrana  - I  (G) polodrážka   - L (S) perodrážka  - FT (NF) povrch hladký nebo strukturovaný (PZ) základní rozměr desek 1250 x 600 mm, tl. 60 mm</t>
  </si>
  <si>
    <t>37,544*1,02 'Přepočtené koeficientem množství</t>
  </si>
  <si>
    <t>90</t>
  </si>
  <si>
    <t>713140821</t>
  </si>
  <si>
    <t>Odstranění tepelné izolace střech nadstřešní volně kladené z polystyrenu tl do 100 mm</t>
  </si>
  <si>
    <t>1211544648</t>
  </si>
  <si>
    <t>Odstranění tepelné izolace běžných stavebních konstrukcí z rohoží, pásů, dílců, desek, bloků střech plochých nadstřešních izolací volně položených do 100 mm z polystyrenu, tloušťka izolace</t>
  </si>
  <si>
    <t>"SS01 - odstranění tepené izolace" 11,11</t>
  </si>
  <si>
    <t>91</t>
  </si>
  <si>
    <t>713141151</t>
  </si>
  <si>
    <t>Montáž izolace tepelné střech plochých kladené volně 1 vrstva rohoží, pásů, dílců, desek</t>
  </si>
  <si>
    <t>2044741117</t>
  </si>
  <si>
    <t>Montáž tepelné izolace střech plochých rohožemi, pásy, deskami, dílci, bloky (izolační materiál ve specifikaci) kladenými volně jednovrstvá</t>
  </si>
  <si>
    <t>"SS03" 23,3+0,18+1+0,2</t>
  </si>
  <si>
    <t>92</t>
  </si>
  <si>
    <t>28375916x</t>
  </si>
  <si>
    <t>deska z pěnového polystyrenu EPS 150 S 1000 x 500 x 1000 mm spádové klíny</t>
  </si>
  <si>
    <t>-325289105</t>
  </si>
  <si>
    <t>Desky z lehčených plastů desky z pěnového polystyrénu - samozhášivého typ EPS 150 S stabil , objemová hmotnost 25-30 kg/m3 tepelně izolační desky pro izolace s velmi vysokými nároky na pevnost v tlaku a ohybu (vysoce zatížené podlahy, střechy apod.) rozměr 1000 x 500 mm, lambda 0,035 W/mK formát 1000 x 500 (1000) mm</t>
  </si>
  <si>
    <t>"SS02 plocha" 12,38*0,05</t>
  </si>
  <si>
    <t>"SS03" (23,3+0,18+1+0,2)*0,05</t>
  </si>
  <si>
    <t>93</t>
  </si>
  <si>
    <t>713141181</t>
  </si>
  <si>
    <t>Montáž izolace tepelné střech plochých tl přes 170 mm šrouby vnitřní pole, budova v do 20 m</t>
  </si>
  <si>
    <t>-291840049</t>
  </si>
  <si>
    <t>Montáž tepelné izolace střech plochých rohožemi, pásy, deskami, dílci, bloky (izolační materiál ve specifikaci) přišroubovanými šrouby tl. izolace přes 170 mm budovy výšky do 20 m vnitřní pole</t>
  </si>
  <si>
    <t>94</t>
  </si>
  <si>
    <t>283759140</t>
  </si>
  <si>
    <t>deska z pěnového polystyrenu EPS 150 S 1000 x 500 x 100 mm</t>
  </si>
  <si>
    <t>-276282873</t>
  </si>
  <si>
    <t>Desky z lehčených plastů desky z pěnového polystyrénu - samozhášivého typ EPS 150 S stabil , objemová hmotnost 25-30 kg/m3 tepelně izolační desky pro izolace s velmi vysokými nároky na pevnost v tlaku a ohybu (vysoce zatížené podlahy, střechy apod.) rozměr 1000 x 500 mm, lambda 0,035 W/mK 100 mm</t>
  </si>
  <si>
    <t>"SS03 plocha" 525,8*2</t>
  </si>
  <si>
    <t>1062,71*1,02 'Přepočtené koeficientem množství</t>
  </si>
  <si>
    <t>95</t>
  </si>
  <si>
    <t>283759150</t>
  </si>
  <si>
    <t>deska z pěnového polystyrenu EPS 150 S 1000 x 500 x 120 mm</t>
  </si>
  <si>
    <t>-1105813674</t>
  </si>
  <si>
    <t>Desky z lehčených plastů desky z pěnového polystyrénu - samozhášivého typ EPS 150 S stabil , objemová hmotnost 25-30 kg/m3 tepelně izolační desky pro izolace s velmi vysokými nároky na pevnost v tlaku a ohybu (vysoce zatížené podlahy, střechy apod.) rozměr 1000 x 500 mm, lambda 0,035 W/mK 120 mm</t>
  </si>
  <si>
    <t>11,11*1,02 'Přepočtené koeficientem množství</t>
  </si>
  <si>
    <t>96</t>
  </si>
  <si>
    <t>998713103</t>
  </si>
  <si>
    <t>Přesun hmot tonážní pro izolace tepelné v objektech v do 24 m</t>
  </si>
  <si>
    <t>-596876413</t>
  </si>
  <si>
    <t>Přesun hmot pro izolace tepelné stanovený z hmotnosti přesunovaného materiálu vodorovná dopravní vzdálenost do 50 m v objektech výšky přes 12 m do 24 m</t>
  </si>
  <si>
    <t>721</t>
  </si>
  <si>
    <t>Zdravotechnika - vnitřní kanalizace</t>
  </si>
  <si>
    <t>97</t>
  </si>
  <si>
    <t>721173315</t>
  </si>
  <si>
    <t>Potrubí kanalizační plastové dešťové systém KG DN 110</t>
  </si>
  <si>
    <t>748210788</t>
  </si>
  <si>
    <t>Potrubí z plastových trub KG Systém (SN4) dešťové DN 110</t>
  </si>
  <si>
    <t>"SV 2,3 dopojení" 10</t>
  </si>
  <si>
    <t>98</t>
  </si>
  <si>
    <t>721210824</t>
  </si>
  <si>
    <t>Demontáž vpustí střešních DN 150</t>
  </si>
  <si>
    <t>-183163255</t>
  </si>
  <si>
    <t>Demontáž kanalizačního příslušenství střešních vtoků DN 150</t>
  </si>
  <si>
    <t>"SV 1 až 5" 5</t>
  </si>
  <si>
    <t>99</t>
  </si>
  <si>
    <t>72123311x</t>
  </si>
  <si>
    <t>Střešní vtok polypropylen PP pro ploché střechy svislý odtok DN 160 vyhřívaný</t>
  </si>
  <si>
    <t>-622890141</t>
  </si>
  <si>
    <t>Střešní vtoky (vpusti) polypropylenové (PP) pro ploché střechy s odtokem svislým DN 160 vyhřívaný</t>
  </si>
  <si>
    <t>"SV 1,4, 5" 3</t>
  </si>
  <si>
    <t>72123312x</t>
  </si>
  <si>
    <t>Střešní vtok polypropylen PP pro ploché střechy vodorovný odtok DN 160, vyhřívaný</t>
  </si>
  <si>
    <t>-1743794771</t>
  </si>
  <si>
    <t>Střešní vtoky (vpusti) polypropylenové (PP) pro ploché střechy s odtokem vodorovným DN 160, vyhřívaný</t>
  </si>
  <si>
    <t>"SV 2,3" 2+2</t>
  </si>
  <si>
    <t>101</t>
  </si>
  <si>
    <t>998721103</t>
  </si>
  <si>
    <t>Přesun hmot tonážní pro vnitřní kanalizace v objektech v do 24 m</t>
  </si>
  <si>
    <t>1996454075</t>
  </si>
  <si>
    <t>Přesun hmot pro vnitřní kanalizace stanovený z hmotnosti přesunovaného materiálu vodorovná dopravní vzdálenost do 50 m v objektech výšky přes 12 do 24 m</t>
  </si>
  <si>
    <t>732</t>
  </si>
  <si>
    <t>Ústřední vytápění - strojovny</t>
  </si>
  <si>
    <t>102</t>
  </si>
  <si>
    <t>732x</t>
  </si>
  <si>
    <t>Demontáž a zpětná montáž solárního systému a anténného stožáru ze střechy včetně nutných úprav a nátěru konstrukce</t>
  </si>
  <si>
    <t>soubor</t>
  </si>
  <si>
    <t>1808269829</t>
  </si>
  <si>
    <t>"STÚ 9" 1</t>
  </si>
  <si>
    <t>103</t>
  </si>
  <si>
    <t>998732202</t>
  </si>
  <si>
    <t>Přesun hmot procentní pro strojovny v objektech v do 12 m</t>
  </si>
  <si>
    <t>%</t>
  </si>
  <si>
    <t>1628647508</t>
  </si>
  <si>
    <t>Přesun hmot pro strojovny stanovený procentní sazbou z ceny vodorovná dopravní vzdálenost do 50 m v objektech výšky přes 6 do 12 m</t>
  </si>
  <si>
    <t>751</t>
  </si>
  <si>
    <t>Vzduchotechnika</t>
  </si>
  <si>
    <t>104</t>
  </si>
  <si>
    <t>751x1</t>
  </si>
  <si>
    <t>Demontáž, přizvednutí a zpětná montáž VZT jednotek včetně úpravy připojovacího potrubí</t>
  </si>
  <si>
    <t>soub</t>
  </si>
  <si>
    <t>-755602247</t>
  </si>
  <si>
    <t>105</t>
  </si>
  <si>
    <t>998751201</t>
  </si>
  <si>
    <t>Přesun hmot procentní pro vzduchotechniku v objektech v do 12 m</t>
  </si>
  <si>
    <t>-1574387479</t>
  </si>
  <si>
    <t>Přesun hmot pro vzduchotechniku stanovený procentní sazbou z ceny vodorovná dopravní vzdálenost do 50 m v objektech výšky do 12 m</t>
  </si>
  <si>
    <t>762</t>
  </si>
  <si>
    <t>Konstrukce tesařské</t>
  </si>
  <si>
    <t>106</t>
  </si>
  <si>
    <t>762131811</t>
  </si>
  <si>
    <t>Demontáž bednění svislých stěn z hrubých prken</t>
  </si>
  <si>
    <t>-245330382</t>
  </si>
  <si>
    <t>Demontáž bednění svislých stěn a nadstřešních stěn z hrubých prken, latí nebo tyčoviny</t>
  </si>
  <si>
    <t>"JZ" 238,64-1,84*12-1,44*12-0,855</t>
  </si>
  <si>
    <t>"SV" 228,64+6,45*7,17-1,84*10-1,44*10+4,48+8,48</t>
  </si>
  <si>
    <t>"v oknech" 52,79</t>
  </si>
  <si>
    <t>107</t>
  </si>
  <si>
    <t>762332ÚR1</t>
  </si>
  <si>
    <t>Úprava tvaru ramenátu v nároží dle výkresu b.6.a ozn. ÚR1</t>
  </si>
  <si>
    <t>ks</t>
  </si>
  <si>
    <t>-951231981</t>
  </si>
  <si>
    <t>Vyřezání části dřevěné a ocelové konstrukce ramenátu, dodávka a montáž příložky z prkna tl. 28 mm včetně spojovacího materiálu</t>
  </si>
  <si>
    <t>108</t>
  </si>
  <si>
    <t>762332ÚR2</t>
  </si>
  <si>
    <t>Úprava tvaru ramenátu v nároží dle výkresu b.6.a ozn. ÚR2</t>
  </si>
  <si>
    <t>262083045</t>
  </si>
  <si>
    <t>109</t>
  </si>
  <si>
    <t>762332ÚR3</t>
  </si>
  <si>
    <t>Úprava tvaru ramenátu v nároží dle výkresu b.6.a ozn. ÚR3</t>
  </si>
  <si>
    <t>-2010162076</t>
  </si>
  <si>
    <t>110</t>
  </si>
  <si>
    <t>762341027</t>
  </si>
  <si>
    <t>Bednění střech rovných z desek OSB tl 25 mm na pero a drážku šroubovaných na krokve</t>
  </si>
  <si>
    <t>995216739</t>
  </si>
  <si>
    <t>Bednění a laťování bednění střech rovných sklonu do 60 st. s vyřezáním otvorů z dřevoštěpkových desek OSB šroubovaných na krokve 25 mm na pero a drážku, tloušťky desky</t>
  </si>
  <si>
    <t>"obložení atik"42</t>
  </si>
  <si>
    <t>111</t>
  </si>
  <si>
    <t>762341210</t>
  </si>
  <si>
    <t>Montáž bednění střech rovných a šikmých sklonu do 60° z hrubých prken na sraz</t>
  </si>
  <si>
    <t>-1770855362</t>
  </si>
  <si>
    <t>Bednění a laťování montáž bednění střech rovných a šikmých sklonu do 60 st. s vyřezáním otvorů z prken hrubých na sraz tl. do 32 mm</t>
  </si>
  <si>
    <t>"JZ" 238,64-4,305*6-3,36*6-0,855</t>
  </si>
  <si>
    <t>"SZ" 129,56-4,305-3,36-3,2-1,89</t>
  </si>
  <si>
    <t>"SV" 228,64+6,45*7,17-4,305*5-3,36*5+4,48+8,48</t>
  </si>
  <si>
    <t>"JV" 19,84*7,17-4,9*3,97-0,855</t>
  </si>
  <si>
    <t>"podhled pod mansardou" 78,95</t>
  </si>
  <si>
    <t>"markýza" 3,4</t>
  </si>
  <si>
    <t>"obložení oken"</t>
  </si>
  <si>
    <t>"JZ" (0,16+0,56)*2,1*12+(1,75*2+2,1)*0,65*6+(1,85*2)*0,55*6+2,1*0,45*6+(0,16+0,56)*0,57+(1,72*2+0,57)*0,65</t>
  </si>
  <si>
    <t>"SZ" (0,16+0,56)*2,1*2+(1,75*2+2,1)*0,65+(1,85*2)*0,55+2,1*0,45+(0,16+0,56)*1,6*2+(1,75*2+1,6)*0,65+(1,43*2)*0,55+1,6*0,45</t>
  </si>
  <si>
    <t>"SV" (0,16+0,56)*2,1*10+(1,75*2+2,1)*0,65*5+(1,85*2)*0,55*5+2,1*0,45*5</t>
  </si>
  <si>
    <t>"JV" (0,16+0,56)*0,57+(1,72*2+0,57)*0,65+(2,4*2+0,9)*0,65</t>
  </si>
  <si>
    <t>112</t>
  </si>
  <si>
    <t>605151110</t>
  </si>
  <si>
    <t>řezivo jehličnaté boční prkno jakost I.-II. 2 - 3 cm</t>
  </si>
  <si>
    <t>-1665843978</t>
  </si>
  <si>
    <t>Řezivo jehličnaté neopracované, prkna krajinová a krajiny jehličnaté - prkna 2 - 3 cm boční jakost I.-II.</t>
  </si>
  <si>
    <t>895,796*0,024 'Přepočtené koeficientem množství</t>
  </si>
  <si>
    <t>113</t>
  </si>
  <si>
    <t>762420835</t>
  </si>
  <si>
    <t>Demontáž obložení stropů z desek cementotřískových tl přes 16 mm na pero a drážku šroubovaných</t>
  </si>
  <si>
    <t>507284619</t>
  </si>
  <si>
    <t>Demontáž obložení stropů nebo střešních podhledů z cementotřískových desek šroubovaných na pero a drážku, tloušťka desky přes 16 do 24 mm</t>
  </si>
  <si>
    <t>"podhled pod mansardou" 71,95</t>
  </si>
  <si>
    <t>114</t>
  </si>
  <si>
    <t>762430837</t>
  </si>
  <si>
    <t>Demontáž obložení stěn z desek cementotřískových tl přes 16 mm na pero a drážku šroubovaných</t>
  </si>
  <si>
    <t>1566922031</t>
  </si>
  <si>
    <t>Demontáž obložení stěn z cementotřískových desek šroubovaných na pero a drážku, tloušťka desky přes 16 mm</t>
  </si>
  <si>
    <t>"JZ" (2*0,9+2*2)*0,65*12+(2*0,57+2*1,5)*0,65</t>
  </si>
  <si>
    <t>"SZ" (2*0,9+2*2)*0,65*2+(2*0,6+2*2)*0,65*2</t>
  </si>
  <si>
    <t>"SV" (2*0,9+2*2)*0,65*10</t>
  </si>
  <si>
    <t>"JV" (2*0,57+2*1,5)*0,65</t>
  </si>
  <si>
    <t>115</t>
  </si>
  <si>
    <t>762751110</t>
  </si>
  <si>
    <t>Montáž prostorové vázané kce na hladko z hraněného řeziva průřezové plochy do 120 cm2</t>
  </si>
  <si>
    <t>-314968089</t>
  </si>
  <si>
    <t>Montáž prostorových konstrukcí vázaných na hladko (bez zářezů) z řeziva hraněného nebo polohraněného, průřezové plochy do 120 cm2</t>
  </si>
  <si>
    <t>"úprava rohovýh ramenátů - laťování" 7,2*20</t>
  </si>
  <si>
    <t>116</t>
  </si>
  <si>
    <t>605120010</t>
  </si>
  <si>
    <t>řezivo jehličnaté hranol jakost I do 120 cm2</t>
  </si>
  <si>
    <t>-2098991166</t>
  </si>
  <si>
    <t>Řezivo jehličnaté hraněné, neopracované (hranolky, hranoly) jehličnaté - hranoly do 120 cm2 hranoly jakost I</t>
  </si>
  <si>
    <t>144*0,003 'Přepočtené koeficientem množství</t>
  </si>
  <si>
    <t>117</t>
  </si>
  <si>
    <t>998762103</t>
  </si>
  <si>
    <t>Přesun hmot tonážní pro kce tesařské v objektech v do 24 m</t>
  </si>
  <si>
    <t>-32797986</t>
  </si>
  <si>
    <t>Přesun hmot pro konstrukce tesařské stanovený z hmotnosti přesunovaného materiálu vodorovná dopravní vzdálenost do 50 m v objektech výšky přes 12 do 24 m</t>
  </si>
  <si>
    <t>764</t>
  </si>
  <si>
    <t>Konstrukce klempířské</t>
  </si>
  <si>
    <t>118</t>
  </si>
  <si>
    <t>764002841</t>
  </si>
  <si>
    <t>Demontáž oplechování horních ploch zdí a nadezdívek do suti</t>
  </si>
  <si>
    <t>579920504</t>
  </si>
  <si>
    <t>Demontáž klempířských konstrukcí oplechování horních ploch zdí a nadezdívek do suti</t>
  </si>
  <si>
    <t>"SS03" 99,04</t>
  </si>
  <si>
    <t>"SS02" 2,1*2</t>
  </si>
  <si>
    <t>"SS01" 2,6</t>
  </si>
  <si>
    <t>119</t>
  </si>
  <si>
    <t>764002851</t>
  </si>
  <si>
    <t>Demontáž oplechování parapetů do suti</t>
  </si>
  <si>
    <t>466714140</t>
  </si>
  <si>
    <t>Demontáž klempířských konstrukcí oplechování parapetů do suti</t>
  </si>
  <si>
    <t>"O22" 1,8</t>
  </si>
  <si>
    <t>"O23" 0,9*0,6</t>
  </si>
  <si>
    <t>"O24" 0,9*67</t>
  </si>
  <si>
    <t>"O24a" 0,95*24</t>
  </si>
  <si>
    <t>"O25" 0,9*2</t>
  </si>
  <si>
    <t>"O26" 0,9</t>
  </si>
  <si>
    <t>"O27" 0,6*4</t>
  </si>
  <si>
    <t>"O28" 0,7*3</t>
  </si>
  <si>
    <t>"O29" 1,6*2</t>
  </si>
  <si>
    <t>"O30" 0,93</t>
  </si>
  <si>
    <t>"O31" 2,1</t>
  </si>
  <si>
    <t>"O32" 0,9</t>
  </si>
  <si>
    <t>120</t>
  </si>
  <si>
    <t>764042418</t>
  </si>
  <si>
    <t>Strukturovaná oddělovací vrstva s integrovanou pojistnou hydroizolací rš přes 1000 mm</t>
  </si>
  <si>
    <t>-1976238292</t>
  </si>
  <si>
    <t>Strukturní odddělovací rohož se zabudovanou hydroizolací rš přes 1000 mm</t>
  </si>
  <si>
    <t>"markýza" 4,3+2+3,2*0,6</t>
  </si>
  <si>
    <t>121</t>
  </si>
  <si>
    <t>764101175</t>
  </si>
  <si>
    <t>Montáž krytiny střechy rovné ze šablon přes 10 ks/m2 přes 60°</t>
  </si>
  <si>
    <t>1537737251</t>
  </si>
  <si>
    <t>Montáž krytiny z plechu s úpravou u okapů, prostupů a výčnělků střechy rovné ze šablon, počet kusů přes 10 ks/m2 přes 60 st.</t>
  </si>
  <si>
    <t>"JZ" 278,64-4,305*6-3,36*6-0,855</t>
  </si>
  <si>
    <t>"SV" 268,64+6,45*7,17-4,305*5-3,36*5+4,48+8,48</t>
  </si>
  <si>
    <t>122</t>
  </si>
  <si>
    <t>19112314x</t>
  </si>
  <si>
    <t>šablona, předzvětrale břidlicově šedá 350 x 350 x 0,7 mm</t>
  </si>
  <si>
    <t>1737834046</t>
  </si>
  <si>
    <t xml:space="preserve">Plechy ze zinku a z jeho slitin plechy titanzinkové šablona, 350x350x0,7,  předzvětralý břidlicově šedý, spotřeba 11,1 ks/m2</t>
  </si>
  <si>
    <t>123</t>
  </si>
  <si>
    <t>764242432</t>
  </si>
  <si>
    <t>Oplechování rovné okapové hrany z TiZn předzvětralého plechu rš 200 mm</t>
  </si>
  <si>
    <t>-1498067134</t>
  </si>
  <si>
    <t>Oplechování střešních prvků z titanzinkového předzvětralého plechu okapu okapovým plechem střechy rovné rš 200 mm</t>
  </si>
  <si>
    <t>"K18 - okončení podhledu" 102</t>
  </si>
  <si>
    <t>"K18 oplechování větracího otvoru" 105</t>
  </si>
  <si>
    <t>"K18 podkladní pás okapnice" 105</t>
  </si>
  <si>
    <t>"K22 podkladní pás okapnice" 3</t>
  </si>
  <si>
    <t>"K22 oplechování větracího otvoru" 3</t>
  </si>
  <si>
    <t>"K23 oplechování ukončneí podhledu" 4</t>
  </si>
  <si>
    <t>"K31-33" 70+15+19</t>
  </si>
  <si>
    <t>124</t>
  </si>
  <si>
    <t>764242433</t>
  </si>
  <si>
    <t>Oplechování rovné okapové hrany z TiZn předzvětralého plechu rš 250 mm</t>
  </si>
  <si>
    <t>24029443</t>
  </si>
  <si>
    <t>Oplechování střešních prvků z titanzinkového předzvětralého plechu okapu okapovým plechem střechy rovné rš 250 mm</t>
  </si>
  <si>
    <t>"K18 oplechování okapnice" 105</t>
  </si>
  <si>
    <t>"K22 oplechování okapnice" 3</t>
  </si>
  <si>
    <t>"K23 ukončení plechování markýzy" 4</t>
  </si>
  <si>
    <t>125</t>
  </si>
  <si>
    <t>764244403</t>
  </si>
  <si>
    <t>Oplechování horních ploch a nadezdívek bez rohů z TiZn předzvětral plechu kotvené rš 250 mm</t>
  </si>
  <si>
    <t>-1817151600</t>
  </si>
  <si>
    <t>Oplechování horních ploch zdí a nadezdívek (atik) z titanzinkového předzvětralého plechu mechanicky kotvené rš 250 mm</t>
  </si>
  <si>
    <t>"K19 vnitřní zatahovací pás" 103</t>
  </si>
  <si>
    <t>126</t>
  </si>
  <si>
    <t>764244404</t>
  </si>
  <si>
    <t>Oplechování horních ploch a nadezdívek bez rohů z TiZn předzvětral plechu kotvené rš 330 mm</t>
  </si>
  <si>
    <t>770161124</t>
  </si>
  <si>
    <t>Oplechování horních ploch zdí a nadezdívek (atik) z titanzinkového předzvětralého plechu mechanicky kotvené rš 330 mm</t>
  </si>
  <si>
    <t>"K19 oplechování větracího otvoru" 106</t>
  </si>
  <si>
    <t>127</t>
  </si>
  <si>
    <t>764244405</t>
  </si>
  <si>
    <t>Oplechování horních ploch a nadezdívek bez rohů z TiZn předzvětral plechu kotvené rš 400 mm</t>
  </si>
  <si>
    <t>928236094</t>
  </si>
  <si>
    <t>Oplechování horních ploch zdí a nadezdívek (atik) z titanzinkového předzvětralého plechu mechanicky kotvené rš 400 mm</t>
  </si>
  <si>
    <t>"K19 vnější zatahovací pás" 106</t>
  </si>
  <si>
    <t>128</t>
  </si>
  <si>
    <t>764244408</t>
  </si>
  <si>
    <t>Oplechování horních ploch a nadezdívek bez rohů z TiZn předzvětral plechu kotvené rš 750 mm</t>
  </si>
  <si>
    <t>-1004477214</t>
  </si>
  <si>
    <t>Oplechování horních ploch zdí a nadezdívek (atik) z titanzinkového předzvětralého plechu mechanicky kotvené rš 750 mm</t>
  </si>
  <si>
    <t xml:space="preserve">"K19 atika DM" 99  </t>
  </si>
  <si>
    <t>"K19 atika střecha nad 1NP" 3</t>
  </si>
  <si>
    <t>129</t>
  </si>
  <si>
    <t>764244411</t>
  </si>
  <si>
    <t xml:space="preserve">Oplechování horních ploch a nadezdívek bez rohů z TiZn předzvětral plechu kotvené rš  přes 800 mm</t>
  </si>
  <si>
    <t>-233070550</t>
  </si>
  <si>
    <t>Oplechování horních ploch zdí a nadezdívek (atik) z titanzinkového předzvětralého plechu mechanicky kotvené přes rš 800 mm</t>
  </si>
  <si>
    <t>"K19 atika spojovací krček" 4*0,83</t>
  </si>
  <si>
    <t>130</t>
  </si>
  <si>
    <t>764246302</t>
  </si>
  <si>
    <t xml:space="preserve">Oplechování parapetů rovných mechanicky kotvené z TiZn lesklého plechu  rš 200 mm</t>
  </si>
  <si>
    <t>-560096553</t>
  </si>
  <si>
    <t>Oplechování parapetů z titanzinkového lesklého válcovaného plechu rovných mechanicky kotvené, bez rohů rš 200 mm</t>
  </si>
  <si>
    <t>"O23" 0,9*6</t>
  </si>
  <si>
    <t>"O24" 41*0,9</t>
  </si>
  <si>
    <t>"O25" 0,9</t>
  </si>
  <si>
    <t>"O30" 2,8</t>
  </si>
  <si>
    <t>"O31" 2,1*2</t>
  </si>
  <si>
    <t>131</t>
  </si>
  <si>
    <t>764246311</t>
  </si>
  <si>
    <t xml:space="preserve">Oplechování parapetů rovných mechanicky kotvené z TiZn lesklého plechu  rš 900 mm</t>
  </si>
  <si>
    <t>-1559813238</t>
  </si>
  <si>
    <t>Oplechování parapetů z titanzinkového lesklého válcovaného plechu rovných mechanicky kotvené, bez rohů rš 900 mm</t>
  </si>
  <si>
    <t>"O24" 2,1*12</t>
  </si>
  <si>
    <t>"O24a" 2,1*12</t>
  </si>
  <si>
    <t>"O27" 0,9*1+1,6</t>
  </si>
  <si>
    <t>"O28" 1,6</t>
  </si>
  <si>
    <t>132</t>
  </si>
  <si>
    <t>764246403</t>
  </si>
  <si>
    <t xml:space="preserve">Oplechování parapetů rovných mechanicky kotvené z TiZn předzvětralého plechu  rš 250 mm</t>
  </si>
  <si>
    <t>-75343199</t>
  </si>
  <si>
    <t>Oplechování parapetů z titanzinkového předzvětralého plechu rovných mechanicky kotvené, bez rohů rš 250 mm</t>
  </si>
  <si>
    <t>"K1" 44*0,88</t>
  </si>
  <si>
    <t>"K2" 1,6</t>
  </si>
  <si>
    <t>"K3" 2,08</t>
  </si>
  <si>
    <t>"K4" 2,7</t>
  </si>
  <si>
    <t>"K4a" 0,88</t>
  </si>
  <si>
    <t>133</t>
  </si>
  <si>
    <t>764246404</t>
  </si>
  <si>
    <t xml:space="preserve">Oplechování parapetů rovných mechanicky kotvené z TiZn předzvětralého plechu  rš 330 mm</t>
  </si>
  <si>
    <t>-2016353642</t>
  </si>
  <si>
    <t>Oplechování parapetů z titanzinkového předzvětralého plechu rovných mechanicky kotvené, bez rohů rš 330 mm</t>
  </si>
  <si>
    <t>"K1a" 6*0,88</t>
  </si>
  <si>
    <t>"K1b" 2,08</t>
  </si>
  <si>
    <t>134</t>
  </si>
  <si>
    <t>764246407</t>
  </si>
  <si>
    <t xml:space="preserve">Oplechování parapetů rovných mechanicky kotvené z TiZn předzvětralého plechu  rš 670 mm</t>
  </si>
  <si>
    <t>-1776682392</t>
  </si>
  <si>
    <t>Oplechování parapetů z titanzinkového předzvětralého plechu rovných mechanicky kotvené, bez rohů rš 670 mm</t>
  </si>
  <si>
    <t>"K1c" 1,6</t>
  </si>
  <si>
    <t>135</t>
  </si>
  <si>
    <t>764248411</t>
  </si>
  <si>
    <t>Oplechování římsy rovné mechanicky kotvené z TiZn předzvětralého plechu rš přes 670 mm</t>
  </si>
  <si>
    <t>-1690716308</t>
  </si>
  <si>
    <t>Oplechování říms a ozdobných prvků z titanzinkového předzvětralého plechu rovných, bez rohů mechanicky kotvené přes rš 670 mm</t>
  </si>
  <si>
    <t>"K5" 0,73*0,51+0,18*3,6+2*1,86*0,405+0,405*0,51</t>
  </si>
  <si>
    <t>"K5a" 0,95*0,51+0,18*3,6+0,805*1,86*2+0,805*0,51</t>
  </si>
  <si>
    <t>"K6" 0,95*1,51+0,185*7,2+0,805*1,86*2+0,805*1,51+0,27*1,5*2+0,56*1,5</t>
  </si>
  <si>
    <t>"K7" (0,95*2,01+0,18*7,8+0,805*1,86*2+0,805*2,01+2*0,27*1,5+0,46*1,5)*12</t>
  </si>
  <si>
    <t>"K8" 0,85*0,61+0,18*3,06+0,75*1,46*2+0,55*0,61</t>
  </si>
  <si>
    <t>"K9" 0,85*1,71+0,18*6,12+0,75*1,46*2+0,55*1,71+2*0,27*1,15+0,56*1,15</t>
  </si>
  <si>
    <t>"10" (0,92*2,11+0,18*8,3+0,805*1,95*2+0,55*2,11+2*0,27*1,6+0,46*1,6)*12</t>
  </si>
  <si>
    <t>"K18" 0,625*96,5*1,05+0,225*5+0,225*3,5</t>
  </si>
  <si>
    <t>"K23 krytina markýzy nad vstupem" 6*2,5+4*1,1</t>
  </si>
  <si>
    <t>"K26 oplechování komínů" 0,85*2,25*1,2</t>
  </si>
  <si>
    <t>136</t>
  </si>
  <si>
    <t>998764103</t>
  </si>
  <si>
    <t>Přesun hmot tonážní pro konstrukce klempířské v objektech v do 24 m</t>
  </si>
  <si>
    <t>-1006119700</t>
  </si>
  <si>
    <t>Přesun hmot pro konstrukce klempířské stanovený z hmotnosti přesunovaného materiálu vodorovná dopravní vzdálenost do 50 m v objektech výšky přes 12 do 24 m</t>
  </si>
  <si>
    <t>765</t>
  </si>
  <si>
    <t>Krytina skládaná</t>
  </si>
  <si>
    <t>137</t>
  </si>
  <si>
    <t>765151801</t>
  </si>
  <si>
    <t>Demontáž krytiny bitumenové ze šindelů do suti</t>
  </si>
  <si>
    <t>1139899641</t>
  </si>
  <si>
    <t>Demontáž krytiny bitumenové ze šindelů sklonu do 30 st. do suti</t>
  </si>
  <si>
    <t>138</t>
  </si>
  <si>
    <t>765151811</t>
  </si>
  <si>
    <t xml:space="preserve">Příplatek k cenám demontáže bitumenové  krytiny ze šindelů za sklon přes 30°</t>
  </si>
  <si>
    <t>706268436</t>
  </si>
  <si>
    <t>Demontáž krytiny bitumenové ze šindelů Příplatek k cenám za sklon přes 30 st. demontáže krytiny</t>
  </si>
  <si>
    <t>139</t>
  </si>
  <si>
    <t>765191001</t>
  </si>
  <si>
    <t>Montáž pojistné hydroizolační fólie kladené ve sklonu do 20° lepením na bednění nebo izolaci</t>
  </si>
  <si>
    <t>-838907123</t>
  </si>
  <si>
    <t>Montáž pojistné hydroizolační fólie kladené ve sklonu do 20 st. lepením (vodotěsné podstřeší) na bednění nebo tepelnou izolaci</t>
  </si>
  <si>
    <t>140</t>
  </si>
  <si>
    <t>283292950</t>
  </si>
  <si>
    <t>membrána podstřešní 150 g/m2 s aplikovanou spojovací páskou</t>
  </si>
  <si>
    <t>1118934079</t>
  </si>
  <si>
    <t>Fólie z plastů ostatních a speciálně upravené podstřešní a parotěsné folie netkané hydroizol.podstřešní membrána, se spojovací páskou, rozměr role: 1,5 x 50 m 150 g/m2</t>
  </si>
  <si>
    <t>1600,038*1,1 'Přepočtené koeficientem množství</t>
  </si>
  <si>
    <t>141</t>
  </si>
  <si>
    <t>765191091</t>
  </si>
  <si>
    <t>Příplatek k cenám montáže pojistné hydroizolační fólie za sklon přes 30°</t>
  </si>
  <si>
    <t>2022763656</t>
  </si>
  <si>
    <t>Montáž pojistné hydroizolační fólie Příplatek k cenám montáže na bednění nebo tepelnou izolaci za sklon přes 30 st.</t>
  </si>
  <si>
    <t>142</t>
  </si>
  <si>
    <t>765191911</t>
  </si>
  <si>
    <t>Demontáž pojistné hydroizolační fólie kladené ve sklonu přes 30°</t>
  </si>
  <si>
    <t>2145804103</t>
  </si>
  <si>
    <t>Demontáž pojistné hydroizolační fólie kladené ve sklonu přes 30 st.</t>
  </si>
  <si>
    <t>143</t>
  </si>
  <si>
    <t>998765103</t>
  </si>
  <si>
    <t>Přesun hmot tonážní pro krytiny skládané v objektech v do 24 m</t>
  </si>
  <si>
    <t>-1872915616</t>
  </si>
  <si>
    <t>Přesun hmot pro krytiny skládané stanovený z hmotnosti přesunovaného materiálu vodorovná dopravní vzdálenost do 50 m na objektech výšky přes 12 do 24 m</t>
  </si>
  <si>
    <t>766</t>
  </si>
  <si>
    <t>Konstrukce truhlářské</t>
  </si>
  <si>
    <t>144</t>
  </si>
  <si>
    <t>766441821</t>
  </si>
  <si>
    <t>Demontáž parapetních desek dřevěných nebo plastových šířky do 30 cm délky přes 1,0 m</t>
  </si>
  <si>
    <t>730022347</t>
  </si>
  <si>
    <t>Demontáž parapetních desek dřevěných nebo plastových šířky do 300 mm délky přes 1m</t>
  </si>
  <si>
    <t>"O22" 1</t>
  </si>
  <si>
    <t>"O23" 6</t>
  </si>
  <si>
    <t>"O24" 65</t>
  </si>
  <si>
    <t>"O24a" 24</t>
  </si>
  <si>
    <t>"O25" 2</t>
  </si>
  <si>
    <t>"O26" 1</t>
  </si>
  <si>
    <t>"O27" 4</t>
  </si>
  <si>
    <t>"O28" 3</t>
  </si>
  <si>
    <t>"O29" 2</t>
  </si>
  <si>
    <t>"O30" 1</t>
  </si>
  <si>
    <t>"O31" 1</t>
  </si>
  <si>
    <t>"O32" 1</t>
  </si>
  <si>
    <t>145</t>
  </si>
  <si>
    <t>766621 D15</t>
  </si>
  <si>
    <t>Dodávka a montáž nových dřevěných prosklených dveří 3090x2670 mm, ozn. D15</t>
  </si>
  <si>
    <t>1469577720</t>
  </si>
  <si>
    <t>Dodávka a montáž oken dle výpisu PSV</t>
  </si>
  <si>
    <t>"D15 - kování v historickém stylu, zachovat el. čipový systém a ostatní bezpečnostní prvky, doplnit panikové kování a záložní zdroj" 1</t>
  </si>
  <si>
    <t>146</t>
  </si>
  <si>
    <t>766621 O22</t>
  </si>
  <si>
    <t>Dodávka a montáž okna dřevěného s izolačním dvojsklem 1800x620 mm, ozn. O22, včetně vnitřního parapetu</t>
  </si>
  <si>
    <t>645109134</t>
  </si>
  <si>
    <t>147</t>
  </si>
  <si>
    <t>766621 O23</t>
  </si>
  <si>
    <t>Dodávka a montáž okna dřevěného s izolačním dvojsklem 900x600 mm, ozn. O23, včetně vnitřního parapetu</t>
  </si>
  <si>
    <t>-1915786332</t>
  </si>
  <si>
    <t>148</t>
  </si>
  <si>
    <t>766621 O24</t>
  </si>
  <si>
    <t>Dodávka a montáž okna dřevěného s izolačním dvojsklem 900x1500 mm, ozn. O24, včetně vnitřního parapetu</t>
  </si>
  <si>
    <t>888920220</t>
  </si>
  <si>
    <t>149</t>
  </si>
  <si>
    <t>766621 O24a</t>
  </si>
  <si>
    <t>Dodávka a montáž okna dřevěného s izolačním dvojsklem 950x1600 mm, ozn. O24a, včetně vnitřního parapetu</t>
  </si>
  <si>
    <t>1868576625</t>
  </si>
  <si>
    <t>150</t>
  </si>
  <si>
    <t>766621 O25</t>
  </si>
  <si>
    <t>Dodávka a montáž okna dřevěného s izolačním dvojsklem 900x2400 mm, ozn. O25, včetně vnitřního parapetu</t>
  </si>
  <si>
    <t>646120257</t>
  </si>
  <si>
    <t>151</t>
  </si>
  <si>
    <t>766621 O26</t>
  </si>
  <si>
    <t>Dodávka a montáž okna dřevěného s izolačním dvojsklem 900x900 mm, ozn. O26, včetně vnitřního parapetu</t>
  </si>
  <si>
    <t>-41822723</t>
  </si>
  <si>
    <t>152</t>
  </si>
  <si>
    <t>766621 O27</t>
  </si>
  <si>
    <t>Dodávka a montáž okna dřevěného s izolačním dvojsklem 600x1500 mm, ozn. O27, včetně vnitřního parapetu</t>
  </si>
  <si>
    <t>20978542</t>
  </si>
  <si>
    <t>153</t>
  </si>
  <si>
    <t>766621 O28</t>
  </si>
  <si>
    <t>Dodávka a montáž okna dřevěného s izolačním dvojsklem 700x1180 mm, ozn. O28, včetně vnitřního parapetu</t>
  </si>
  <si>
    <t>-339768162</t>
  </si>
  <si>
    <t>154</t>
  </si>
  <si>
    <t>766621 O29</t>
  </si>
  <si>
    <t>Dodávka a montáž okna dřevěného s izolačním dvojsklem 1600x2750 mm, ozn. O29, včetně vnitřního parapetu</t>
  </si>
  <si>
    <t>-1464721382</t>
  </si>
  <si>
    <t>155</t>
  </si>
  <si>
    <t>766621 O30</t>
  </si>
  <si>
    <t>Dodávka a montáž okna dřevěného s izolačním dvojsklem 2800x2300 mm, ozn. O30, včetně vnitřního parapetu</t>
  </si>
  <si>
    <t>-1918078988</t>
  </si>
  <si>
    <t>156</t>
  </si>
  <si>
    <t>766621 O31</t>
  </si>
  <si>
    <t>Dodávka a montáž okna dřeveného s izolačním dvojsklem 2100x2600 mm, ozn. O31, včetně vnitřního parapetu</t>
  </si>
  <si>
    <t>-751471404</t>
  </si>
  <si>
    <t>"O31" 2</t>
  </si>
  <si>
    <t>157</t>
  </si>
  <si>
    <t>766621 O32</t>
  </si>
  <si>
    <t>Dodávka a montáž okna dřeveného s izolačním dvojsklem 900x2400 mm, ozn. O32, včetně vnitřního parapetu</t>
  </si>
  <si>
    <t>1866666308</t>
  </si>
  <si>
    <t>158</t>
  </si>
  <si>
    <t>766629214</t>
  </si>
  <si>
    <t>Příplatek k montáži oken rovné ostění připojovací spára do 15 mm - páska</t>
  </si>
  <si>
    <t>882488156</t>
  </si>
  <si>
    <t>Montáž oken dřevěných Příplatek k cenám za tepelnou izolaci mezi ostěním a rámem okna při rovném ostění, připojovací spára tl. do 15 mm, páska</t>
  </si>
  <si>
    <t>"O23" (0,9*2+0,6*2)*6</t>
  </si>
  <si>
    <t>"O26" 0,9*2+0,9*2</t>
  </si>
  <si>
    <t>"O27" (0,6*2+1,5*2)*4</t>
  </si>
  <si>
    <t>"O28" (0,7*2+1,18*2)*3</t>
  </si>
  <si>
    <t>"O22" 1,8*2+0,62*2</t>
  </si>
  <si>
    <t>"O24" (0,9*2+1,5*2)*65</t>
  </si>
  <si>
    <t>"O24a" (0,95*2+1,6*2)*24</t>
  </si>
  <si>
    <t>"O25" 0,9*2+2,4*2</t>
  </si>
  <si>
    <t>"O30" 2,8*2+2,3*2</t>
  </si>
  <si>
    <t>"O32" 0,9*2+2,4*2</t>
  </si>
  <si>
    <t>"O29" (1,6*2+2,75*2)*2</t>
  </si>
  <si>
    <t>"O31" 2,1*2+6,9*2</t>
  </si>
  <si>
    <t>159</t>
  </si>
  <si>
    <t>998766103</t>
  </si>
  <si>
    <t>Přesun hmot tonážní pro konstrukce truhlářské v objektech v do 24 m</t>
  </si>
  <si>
    <t>-704827187</t>
  </si>
  <si>
    <t>Přesun hmot pro konstrukce truhlářské stanovený z hmotnosti přesunovaného materiálu vodorovná dopravní vzdálenost do 50 m v objektech výšky přes 12 do 24 m</t>
  </si>
  <si>
    <t>767</t>
  </si>
  <si>
    <t>Konstrukce zámečnické</t>
  </si>
  <si>
    <t>160</t>
  </si>
  <si>
    <t>7671219M7</t>
  </si>
  <si>
    <t>Repase venkovní ocelové kované mříze 900x600 mm, ozn. M7</t>
  </si>
  <si>
    <t>1398844733</t>
  </si>
  <si>
    <t>Repase venkovní mříze dle výpisu PSV</t>
  </si>
  <si>
    <t>"M7 - demontáž, odstranění povrchové koroze mechanickým pískováním, nový nátěr, zpětná montáž" 6</t>
  </si>
  <si>
    <t>161</t>
  </si>
  <si>
    <t>7671219M8</t>
  </si>
  <si>
    <t>Repase venkovní ocelové kované mříze 900x1500 mm, ozn. M8</t>
  </si>
  <si>
    <t>1432176159</t>
  </si>
  <si>
    <t>"M8 - demontáž, odstranění povrchové koroze mechanickým pískováním, nový nátěr, zpětná montáž" 18</t>
  </si>
  <si>
    <t>162</t>
  </si>
  <si>
    <t>7671219M9</t>
  </si>
  <si>
    <t>Repase venkovní ocelové kované mříze 900x2400 mm, ozn. M9</t>
  </si>
  <si>
    <t>-1738848472</t>
  </si>
  <si>
    <t>"M9 - demontáž, odstranění povrchové koroze mechanickým pískováním, nový nátěr, zpětná montáž" 2</t>
  </si>
  <si>
    <t>163</t>
  </si>
  <si>
    <t>767647 O21</t>
  </si>
  <si>
    <t>Oprava stávající kovové prosklené stěny s dveřmi 2380x2500 mm, ozn. O21</t>
  </si>
  <si>
    <t>-615721824</t>
  </si>
  <si>
    <t>Oprava stávající kovové prosklené stěny dle výpisu PSV</t>
  </si>
  <si>
    <t>"očištění a nový nátěr" 1</t>
  </si>
  <si>
    <t>164</t>
  </si>
  <si>
    <t>767662K16a</t>
  </si>
  <si>
    <t>Demontáž úprava a zpětná montáž protidešťové žaluzie, ozn. K16a</t>
  </si>
  <si>
    <t>1571085623</t>
  </si>
  <si>
    <t>Úprava protidešťové žaluzie dle výpisu PSV</t>
  </si>
  <si>
    <t>165</t>
  </si>
  <si>
    <t>767662K16b</t>
  </si>
  <si>
    <t>Dodávka a montáž protidešťové žaluzie 250x250 mm, ozn. K16b</t>
  </si>
  <si>
    <t>228813350</t>
  </si>
  <si>
    <t>Dodávka a montáž protidešťové žaluzie dle výpisu PSV</t>
  </si>
  <si>
    <t>166</t>
  </si>
  <si>
    <t>76783210x</t>
  </si>
  <si>
    <t>Úprava stávajícího žebříku</t>
  </si>
  <si>
    <t>-1534643827</t>
  </si>
  <si>
    <t xml:space="preserve">Úprava stávajícho žebříku </t>
  </si>
  <si>
    <t>"STÚ 10 - demontáž a zpětná montáž, příprava nových úchytuů přes navržené opláštění mansardy, nový nátěr" 1</t>
  </si>
  <si>
    <t>167</t>
  </si>
  <si>
    <t>76788114x</t>
  </si>
  <si>
    <t>Dodávka a montáž bodů záchytného systému do železobetonu mechanickými kotvami</t>
  </si>
  <si>
    <t>541547995</t>
  </si>
  <si>
    <t>Dodávka a montáž záchytného systému proti pádu bodů samostaných nebo v systému s poddajným kotvícím vedením do železobetonu mechanickými kotvami</t>
  </si>
  <si>
    <t>168</t>
  </si>
  <si>
    <t>767996701</t>
  </si>
  <si>
    <t>Demontáž atypických zámečnických konstrukcí řezáním hmotnosti jednotlivých dílů do 50 kg</t>
  </si>
  <si>
    <t>-290202023</t>
  </si>
  <si>
    <t>Demontáž ostatních zámečnických konstrukcí o hmotnosti jednotlivých dílů řezáním do 50 kg</t>
  </si>
  <si>
    <t>"odřezání kotvení stávajícího obkladu soklu"</t>
  </si>
  <si>
    <t>"JZ" (48,89-0,52*6+2,96*0,25*6)*1,5</t>
  </si>
  <si>
    <t>"SZ" (41,57+0,25*(1,6+0,35*2))*1,5</t>
  </si>
  <si>
    <t>"SV" (36,51-8,69-2,49+(3,38+2,75*2)*0,25+(0,85*2)*0,25+6,34*3,6)*1,5</t>
  </si>
  <si>
    <t>"JV" (5,7*0,8+4*0,55)*1,5</t>
  </si>
  <si>
    <t>169</t>
  </si>
  <si>
    <t>998767103</t>
  </si>
  <si>
    <t>Přesun hmot tonážní pro zámečnické konstrukce v objektech v do 24 m</t>
  </si>
  <si>
    <t>-516563253</t>
  </si>
  <si>
    <t>Přesun hmot pro zámečnické konstrukce stanovený z hmotnosti přesunovaného materiálu vodorovná dopravní vzdálenost do 50 m v objektech výšky přes 12 do 24 m</t>
  </si>
  <si>
    <t>781</t>
  </si>
  <si>
    <t>Dokončovací práce - obklady</t>
  </si>
  <si>
    <t>170</t>
  </si>
  <si>
    <t>781674113</t>
  </si>
  <si>
    <t>Montáž obkladů parapetů šířky do 200 mm z dlaždic keramických lepených flexibilním lepidlem</t>
  </si>
  <si>
    <t>-203928862</t>
  </si>
  <si>
    <t>Montáž obkladů parapetů z dlaždic keramických lepených flexibilním lepidlem, šířky parapetu přes 150 do 200 mm</t>
  </si>
  <si>
    <t>171</t>
  </si>
  <si>
    <t>597610000</t>
  </si>
  <si>
    <t xml:space="preserve">obkládačky keramické (bílé i barevné) 25 x 33 x 0,7 cm </t>
  </si>
  <si>
    <t>1318144672</t>
  </si>
  <si>
    <t xml:space="preserve">Obkládačky a dlaždice keramické obkládačky formát 25 x 33 x  0,7 cm (bílé i barevné) </t>
  </si>
  <si>
    <t>2,1</t>
  </si>
  <si>
    <t>2,1*0,22 'Přepočtené koeficientem množství</t>
  </si>
  <si>
    <t>172</t>
  </si>
  <si>
    <t>998781103</t>
  </si>
  <si>
    <t>Přesun hmot tonážní pro obklady keramické v objektech v do 24 m</t>
  </si>
  <si>
    <t>1129356071</t>
  </si>
  <si>
    <t>Přesun hmot pro obklady keramické stanovený z hmotnosti přesunovaného materiálu vodorovná dopravní vzdálenost do 50 m v objektech výšky přes 12 do 24 m</t>
  </si>
  <si>
    <t>784</t>
  </si>
  <si>
    <t>Dokončovací práce - malby a tapety</t>
  </si>
  <si>
    <t>173</t>
  </si>
  <si>
    <t>784221101</t>
  </si>
  <si>
    <t xml:space="preserve">Dvojnásobné bílé malby  ze směsí za sucha dobře otěruvzdorných v místnostech do 3,80 m</t>
  </si>
  <si>
    <t>1296448009</t>
  </si>
  <si>
    <t>Malby z malířských směsí otěruvzdorných za sucha dvojnásobné, bílé za sucha otěruvzdorné dobře v místnostech výšky do 3,80 m</t>
  </si>
  <si>
    <t>VRN</t>
  </si>
  <si>
    <t>Vedlejší rozpočtové náklady</t>
  </si>
  <si>
    <t>VRN1</t>
  </si>
  <si>
    <t>Průzkumné, geodetické a projektové práce</t>
  </si>
  <si>
    <t>174</t>
  </si>
  <si>
    <t>011514000</t>
  </si>
  <si>
    <t>Stavebně-statický průzkum</t>
  </si>
  <si>
    <t>1024</t>
  </si>
  <si>
    <t>-2108935791</t>
  </si>
  <si>
    <t>Průzkumné, geodetické a projektové práce průzkumné práce stavební průzkum průzkum stavebně-statický</t>
  </si>
  <si>
    <t>S02 - Elektroinstalace</t>
  </si>
  <si>
    <t xml:space="preserve"> </t>
  </si>
  <si>
    <t xml:space="preserve">    742 - Elektromontáže - rozvodný systém</t>
  </si>
  <si>
    <t xml:space="preserve">    743 - Elektromontáže - hrubá montáž</t>
  </si>
  <si>
    <t xml:space="preserve">    744 - Elektromontáže - rozvody vodičů měděných</t>
  </si>
  <si>
    <t xml:space="preserve">    746 - Elektromontáže - soubory pro vodiče</t>
  </si>
  <si>
    <t xml:space="preserve">    747 - Elektromontáže - kompletace rozvodů</t>
  </si>
  <si>
    <t>HZS - Hodinové zúčtovací sazby</t>
  </si>
  <si>
    <t>742</t>
  </si>
  <si>
    <t>Elektromontáže - rozvodný systém</t>
  </si>
  <si>
    <t>742111100</t>
  </si>
  <si>
    <t>Montáž rozvodnic oceloplechových nebo plastových bez zapojení vodičů běžných, hmotnosti do 20 kg</t>
  </si>
  <si>
    <t>CS ÚRS 2016 02</t>
  </si>
  <si>
    <t>1589402116</t>
  </si>
  <si>
    <t>1302599</t>
  </si>
  <si>
    <t xml:space="preserve">Rozvaděče a rozvodnice Rozvodnice modulové do 63A Velkoobsahové rozv. ROZVODNICOVA SKRIN NÁSTĚNNÁ,  8M,IP65</t>
  </si>
  <si>
    <t>KS</t>
  </si>
  <si>
    <t>vlastní</t>
  </si>
  <si>
    <t>339770971</t>
  </si>
  <si>
    <t>747231110</t>
  </si>
  <si>
    <t>Montáž jističů se zapojením vodičů jednopólových nn do 25 A bez krytu</t>
  </si>
  <si>
    <t>-1873123363</t>
  </si>
  <si>
    <t>358221070</t>
  </si>
  <si>
    <t>jistič 1pólový-charakteristika B 6A</t>
  </si>
  <si>
    <t>-608641128</t>
  </si>
  <si>
    <t>747240111</t>
  </si>
  <si>
    <t>Montáž proudových chráničů se zapojením vodičů dvoupólových nn do 25 A bez krytu</t>
  </si>
  <si>
    <t>-1723229486</t>
  </si>
  <si>
    <t>358890560R</t>
  </si>
  <si>
    <t>chránič proudový 2pólový 25A pracovního proudu 0.03 A , TYP AC- G</t>
  </si>
  <si>
    <t>-1312556975</t>
  </si>
  <si>
    <t>747251101</t>
  </si>
  <si>
    <t>Montáž přepěťových ochran nn se zapojením vodičů svodiče bleskových proudů – 1. stupeň jednopólových, pro impulsivní proud do 35 kA</t>
  </si>
  <si>
    <t>1951997792</t>
  </si>
  <si>
    <t>1205464</t>
  </si>
  <si>
    <t>Modulové přístroje Svodiče přepětí KOMBINOVANÝ SVODIC PREPETI 12,5 V/1+1</t>
  </si>
  <si>
    <t>-331500152</t>
  </si>
  <si>
    <t>743</t>
  </si>
  <si>
    <t>Elektromontáže - hrubá montáž</t>
  </si>
  <si>
    <t>743112116</t>
  </si>
  <si>
    <t>Montáž trubek elektroinstalačních s nasunutím nebo našroubováním do krabic plastových ohebných, uložených pevně, D 29 mm</t>
  </si>
  <si>
    <t>996570928</t>
  </si>
  <si>
    <t>345710640</t>
  </si>
  <si>
    <t>trubka elektroinstalační ohebná z PVC (ČSN) 2329</t>
  </si>
  <si>
    <t>1244361672</t>
  </si>
  <si>
    <t>743312130</t>
  </si>
  <si>
    <t>Montáž lišt a kanálků elektroinstalačních se spojkami, ohyby a rohy a s nasunutím do krabic vkládacích s víčkem, šířky do 60 mm</t>
  </si>
  <si>
    <t>1667208894</t>
  </si>
  <si>
    <t>1242988</t>
  </si>
  <si>
    <t xml:space="preserve">Úložný materiál Elektroinstalační lišty a kanály Lišty plastové LISTA  50X20 HD 2M</t>
  </si>
  <si>
    <t>-580847475</t>
  </si>
  <si>
    <t>743424121</t>
  </si>
  <si>
    <t xml:space="preserve">Montáž krabic pancéřových bez napojení na trubky a lišty a demontáže a montáže víčka rozvodek se zapojením vodičů na svorkovnici plastových čtyřhranných </t>
  </si>
  <si>
    <t>1889373046</t>
  </si>
  <si>
    <t>345714280</t>
  </si>
  <si>
    <t>krabice pancéřová z PH 117x117x58 mm svorkovnicí krabicovou šroubovací s vodiči 16x4 mm2</t>
  </si>
  <si>
    <t>711762710</t>
  </si>
  <si>
    <t>744</t>
  </si>
  <si>
    <t>Elektromontáže - rozvody vodičů měděných</t>
  </si>
  <si>
    <t>744211111</t>
  </si>
  <si>
    <t>Montáž izolovaných vodičů měděných bez ukončení, uložených pod omítku do 1 kV stěn sk. 1 - CMA, CY, CYA, CYY, H05V, H07V, průřezu žíly 0,35 až 6 mm2</t>
  </si>
  <si>
    <t>-1948254038</t>
  </si>
  <si>
    <t>341408260</t>
  </si>
  <si>
    <t>vodič silový s Cu jádrem CY H07 V-U 6 mm2</t>
  </si>
  <si>
    <t>815625643</t>
  </si>
  <si>
    <t>744431100</t>
  </si>
  <si>
    <t>Montáž kabelů měděných do l kV bez ukončení, uložených volně sk. 1 - CYKY, NYM, NYY, YSLY, počtu a průřezu žil 2x1,5 až 6 mm2, 3x1,5 až 6 mm2, 4x1,5 až 4 mm2, 5x1,5 až 2,5 mm2, 7x1,5 až 2,5 mm2</t>
  </si>
  <si>
    <t>-1650257662</t>
  </si>
  <si>
    <t>341110300</t>
  </si>
  <si>
    <t>kabel silový s Cu jádrem CYKY 3x1,5 mm2</t>
  </si>
  <si>
    <t>-761851216</t>
  </si>
  <si>
    <t>744741110</t>
  </si>
  <si>
    <t>Montáž kabelů měděných návěstních, ovládacích nebo sdělovacích bez ukončení uložených pevně sk. 1 - JYTY, NCEY, počtu a průřezu žil 2 až 19 x1 mm</t>
  </si>
  <si>
    <t>1653621624</t>
  </si>
  <si>
    <t>1182812</t>
  </si>
  <si>
    <t>Kabely a vodiče Kabely sdělovací Kabely sděl. Ost. KABEL J-Y(ST)Y 2X2X0,8 SEDY</t>
  </si>
  <si>
    <t>1074743750</t>
  </si>
  <si>
    <t>746</t>
  </si>
  <si>
    <t>Elektromontáže - soubory pro vodiče</t>
  </si>
  <si>
    <t>746211110</t>
  </si>
  <si>
    <t>Ukončení vodičů izolovaných s označením a zapojením v rozváděči nebo na přístroji, průřezu žíly do 2,5 mm2</t>
  </si>
  <si>
    <t>1098416035</t>
  </si>
  <si>
    <t>746211140</t>
  </si>
  <si>
    <t>Ukončení vodičů izolovaných s označením a zapojením v rozváděči nebo na přístroji, průřezu žíly do 10 mm2</t>
  </si>
  <si>
    <t>716311244</t>
  </si>
  <si>
    <t>747</t>
  </si>
  <si>
    <t>Elektromontáže - kompletace rozvodů</t>
  </si>
  <si>
    <t>747111211</t>
  </si>
  <si>
    <t>Montáž spínačů jedno nebo dvoupólových nástěnných se zapojením vodičů, pro prostředí venkovní nebo mokré vypínačů, řazení 1-jednopólových</t>
  </si>
  <si>
    <t>1518185879</t>
  </si>
  <si>
    <t>405612260</t>
  </si>
  <si>
    <t>regulátor teploty prostorový 1obvodový -25 až 15°C, IP44</t>
  </si>
  <si>
    <t>-975075587</t>
  </si>
  <si>
    <t>HZS</t>
  </si>
  <si>
    <t>Hodinové zúčtovací sazby</t>
  </si>
  <si>
    <t>HZS2222R</t>
  </si>
  <si>
    <t>Hodinové zúčtovací sazby profesí PSV provádění stavebních instalací elektrikář odborný</t>
  </si>
  <si>
    <t>hod</t>
  </si>
  <si>
    <t>512</t>
  </si>
  <si>
    <t>-1156090439</t>
  </si>
  <si>
    <t>HZS2228R</t>
  </si>
  <si>
    <t>166842010</t>
  </si>
  <si>
    <t>HZS4211</t>
  </si>
  <si>
    <t>Hodinové zúčtovací sazby ostatních profesí revizní a kontrolní činnost revizní technik</t>
  </si>
  <si>
    <t>1192280470</t>
  </si>
  <si>
    <t>013254000</t>
  </si>
  <si>
    <t>Průzkumné, geodetické a projektové práce projektové práce dokumentace stavby (výkresová a textová) skutečného provedení stavby</t>
  </si>
  <si>
    <t>kompl…</t>
  </si>
  <si>
    <t>1864124903</t>
  </si>
  <si>
    <t>S03 - Hromosvod</t>
  </si>
  <si>
    <t>D1 - HROMOSVOD</t>
  </si>
  <si>
    <t xml:space="preserve">    D2 - MONTÁŽE OCHRANA PŘED BLESKEM</t>
  </si>
  <si>
    <t xml:space="preserve">    D3 - MATERIÁLY OCHRANA PŘED BLESKEM</t>
  </si>
  <si>
    <t>D1</t>
  </si>
  <si>
    <t>HROMOSVOD</t>
  </si>
  <si>
    <t>D2</t>
  </si>
  <si>
    <t>MONTÁŽE OCHRANA PŘED BLESKEM</t>
  </si>
  <si>
    <t>210220401</t>
  </si>
  <si>
    <t>Montáž vedení hromosvodné - štítků k označení svodů</t>
  </si>
  <si>
    <t>290896548</t>
  </si>
  <si>
    <t xml:space="preserve">Montáž hromosvodného vedení  ochranných prvků a doplňků štítků k označení svodů</t>
  </si>
  <si>
    <t>35442110</t>
  </si>
  <si>
    <t xml:space="preserve">štítek plastový -  čísla svodů</t>
  </si>
  <si>
    <t>-590911672</t>
  </si>
  <si>
    <t>SIL 1</t>
  </si>
  <si>
    <t>demontáž stávající jímací soustavy, vč.svodů(zemnící soustava zůstane zachovaná) vč.ekologické likvidace</t>
  </si>
  <si>
    <t>demontáž stávající jímací soustavy, vč.svodů(zemnící soustava zůstane zachovaná)</t>
  </si>
  <si>
    <t>210220101</t>
  </si>
  <si>
    <t>Montáž hromosvodného vedení svodových vodičů s podpěrami průměru do 10 mm</t>
  </si>
  <si>
    <t>1262502784</t>
  </si>
  <si>
    <t xml:space="preserve">Montáž hromosvodného vedení  svodových vodičů s podpěrami, průměru do 10 mm</t>
  </si>
  <si>
    <t>35441072</t>
  </si>
  <si>
    <t>drát pro hromosvod FeZn D 8mm</t>
  </si>
  <si>
    <t>-1684263674</t>
  </si>
  <si>
    <t>320*0,4 'Přepočtené koeficientem množství</t>
  </si>
  <si>
    <t>210220302</t>
  </si>
  <si>
    <t>Montáž svorek hromosvodných se 3 a více šrouby</t>
  </si>
  <si>
    <t>1239843153</t>
  </si>
  <si>
    <t xml:space="preserve">Montáž hromosvodného vedení  svorek se 3 a vícešrouby</t>
  </si>
  <si>
    <t>35441875</t>
  </si>
  <si>
    <t>svorka křížová pro vodič D 6-10 mm</t>
  </si>
  <si>
    <t>-1667285683</t>
  </si>
  <si>
    <t>35441895</t>
  </si>
  <si>
    <t>svorka připojovací k připojení kovových částí</t>
  </si>
  <si>
    <t>-362408710</t>
  </si>
  <si>
    <t>35441925</t>
  </si>
  <si>
    <t>svorka zkušební pro lano D 6-12 mm, FeZn</t>
  </si>
  <si>
    <t>1125832399</t>
  </si>
  <si>
    <t>210220211</t>
  </si>
  <si>
    <t>Montáž tyčí jímacích délky do 3 m na konstrukci dřevěnou</t>
  </si>
  <si>
    <t>1487104334</t>
  </si>
  <si>
    <t xml:space="preserve">Montáž hromosvodného vedení  jímacích tyčí délky do 3m na konstrukci dřevěnou</t>
  </si>
  <si>
    <t>35441061</t>
  </si>
  <si>
    <t>tyč jímací s kovaným hrotem 2000 mm FeZn</t>
  </si>
  <si>
    <t>-1711475195</t>
  </si>
  <si>
    <t>210220372</t>
  </si>
  <si>
    <t>Montáž ochranných prvků - úhelníků nebo trubek do zdiva</t>
  </si>
  <si>
    <t>1495689501</t>
  </si>
  <si>
    <t xml:space="preserve">Montáž hromosvodného vedení  ochranných prvků a doplňků úhelníků nebo trubek s držáky do zdiva</t>
  </si>
  <si>
    <t>35441830</t>
  </si>
  <si>
    <t>úhelník ochranný na ochranu svodu - 1700 mm, FeZn</t>
  </si>
  <si>
    <t>823091444</t>
  </si>
  <si>
    <t>SIL 10</t>
  </si>
  <si>
    <t>tvarování mont.dílu</t>
  </si>
  <si>
    <t>SIL 11</t>
  </si>
  <si>
    <t>pravidelná revizní zpráva</t>
  </si>
  <si>
    <t>D3</t>
  </si>
  <si>
    <t>MATERIÁLY OCHRANA PŘED BLESKEM</t>
  </si>
  <si>
    <t>SIL 2</t>
  </si>
  <si>
    <t>podpěra na ploché střechy plast-štěrk</t>
  </si>
  <si>
    <t>SIL 3</t>
  </si>
  <si>
    <t>podpěra vedení na svod, do zdiva</t>
  </si>
  <si>
    <t>59212115R</t>
  </si>
  <si>
    <t>podstavec betonový pro tyč do délky 3 m</t>
  </si>
  <si>
    <t>-840154559</t>
  </si>
  <si>
    <t xml:space="preserve">podstavec pod telefony železniční  betonový 32x17x150 cm</t>
  </si>
  <si>
    <t>držák OÚ do zdi 200mm</t>
  </si>
  <si>
    <t>S04 - Domov mládeže- ostatní a vedlejší náklady</t>
  </si>
  <si>
    <t xml:space="preserve">V01 -  Průzkumné, geodetické a projektové práce</t>
  </si>
  <si>
    <t xml:space="preserve">V03 -  Zařízení staveniště</t>
  </si>
  <si>
    <t xml:space="preserve">V04 -  Inženýrská činnost</t>
  </si>
  <si>
    <t xml:space="preserve">V05 -  Finanční náklady</t>
  </si>
  <si>
    <t xml:space="preserve">    V06 - Ostatní náklady</t>
  </si>
  <si>
    <t>V01</t>
  </si>
  <si>
    <t xml:space="preserve"> Průzkumné, geodetické a projektové práce</t>
  </si>
  <si>
    <t>004111024TR.1</t>
  </si>
  <si>
    <t>Dokumentace skutečného provedení dle vyhl. 499/2006 ve třech listinných vyhotoveních +1x na CD-Rom</t>
  </si>
  <si>
    <t>SOUBOR</t>
  </si>
  <si>
    <t>1917275244</t>
  </si>
  <si>
    <t>V03</t>
  </si>
  <si>
    <t xml:space="preserve"> Zařízení staveniště</t>
  </si>
  <si>
    <t>005121010R.1</t>
  </si>
  <si>
    <t>Vybudování zařízení staveniště</t>
  </si>
  <si>
    <t>-2017265666</t>
  </si>
  <si>
    <t>005121020R.1</t>
  </si>
  <si>
    <t>Provoz zařízení staveniště</t>
  </si>
  <si>
    <t>-652723441</t>
  </si>
  <si>
    <t>005121030R.1</t>
  </si>
  <si>
    <t>Odstranění zařízení staveniště</t>
  </si>
  <si>
    <t>-316564887</t>
  </si>
  <si>
    <t>005121040R.1</t>
  </si>
  <si>
    <t>Poplatek za zábor (pronájem) pozemků ve vlastnictví třetích osob</t>
  </si>
  <si>
    <t>-1134546965</t>
  </si>
  <si>
    <t>nájem 4 Kč/m2 den (80 m2)</t>
  </si>
  <si>
    <t>V04</t>
  </si>
  <si>
    <t xml:space="preserve"> Inženýrská činnost</t>
  </si>
  <si>
    <t>043194000R.1</t>
  </si>
  <si>
    <t>Provádění průběžných testů a komplexních zkoušek dle plánu řízení a kontroly jakosti,</t>
  </si>
  <si>
    <t>-1338059849</t>
  </si>
  <si>
    <t>V05</t>
  </si>
  <si>
    <t xml:space="preserve"> Finanční náklady</t>
  </si>
  <si>
    <t>005261012TR.1</t>
  </si>
  <si>
    <t>Náklady spojené s pojištěním odpovědnosti za škodu jak je uvedeno v návrhu smlouvy o dílo</t>
  </si>
  <si>
    <t>1990666381</t>
  </si>
  <si>
    <t>005261024TR.1</t>
  </si>
  <si>
    <t>Náklady spojené se zříz. bankovní záruky po dobu záruč. dob jak je uvedeno v návrhu smlouvy o dílo</t>
  </si>
  <si>
    <t>1248993518</t>
  </si>
  <si>
    <t>005261024TR.2</t>
  </si>
  <si>
    <t>Náklady spojené se zříz. bankovní záruky po dobu realizace stavby</t>
  </si>
  <si>
    <t>-1218122763</t>
  </si>
  <si>
    <t>V06</t>
  </si>
  <si>
    <t>Ostatní náklady</t>
  </si>
  <si>
    <t>460010025R</t>
  </si>
  <si>
    <t xml:space="preserve">Vytyčení trasy inž. sítí, ochrana stávajících vedení a zařízení před poškozením </t>
  </si>
  <si>
    <t>-1042612355</t>
  </si>
  <si>
    <t>742360203R</t>
  </si>
  <si>
    <t xml:space="preserve">D+M velkoplošného celobarevného informačního panelu 45*60 cm k označení staveniště po dobu stavby </t>
  </si>
  <si>
    <t>1073643798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</si>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</sst>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8" xfId="0" applyFont="1" applyBorder="1" applyAlignment="1" applyProtection="1">
      <alignment horizontal="center" vertical="center"/>
    </xf>
    <xf numFmtId="49" fontId="38" fillId="0" borderId="28" xfId="0" applyNumberFormat="1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left" vertical="center" wrapText="1"/>
    </xf>
    <xf numFmtId="0" fontId="38" fillId="0" borderId="28" xfId="0" applyFont="1" applyBorder="1" applyAlignment="1" applyProtection="1">
      <alignment horizontal="center" vertical="center" wrapText="1"/>
    </xf>
    <xf numFmtId="167" fontId="38" fillId="0" borderId="28" xfId="0" applyNumberFormat="1" applyFont="1" applyBorder="1" applyAlignment="1" applyProtection="1">
      <alignment vertical="center"/>
    </xf>
    <xf numFmtId="4" fontId="38" fillId="3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</xf>
    <xf numFmtId="0" fontId="38" fillId="0" borderId="5" xfId="0" applyFont="1" applyBorder="1" applyAlignment="1">
      <alignment vertical="center"/>
    </xf>
    <xf numFmtId="0" fontId="38" fillId="3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8" fillId="0" borderId="23" xfId="0" applyFont="1" applyBorder="1" applyAlignment="1" applyProtection="1">
      <alignment vertical="center"/>
    </xf>
    <xf numFmtId="0" fontId="8" fillId="0" borderId="24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9" fillId="0" borderId="29" xfId="0" applyFont="1" applyBorder="1" applyAlignment="1">
      <alignment vertical="center" wrapText="1"/>
      <protection locked="0"/>
    </xf>
    <xf numFmtId="0" fontId="39" fillId="0" borderId="30" xfId="0" applyFont="1" applyBorder="1" applyAlignment="1">
      <alignment vertical="center" wrapText="1"/>
      <protection locked="0"/>
    </xf>
    <xf numFmtId="0" fontId="39" fillId="0" borderId="31" xfId="0" applyFont="1" applyBorder="1" applyAlignment="1">
      <alignment vertical="center" wrapText="1"/>
      <protection locked="0"/>
    </xf>
    <xf numFmtId="0" fontId="39" fillId="0" borderId="32" xfId="0" applyFont="1" applyBorder="1" applyAlignment="1">
      <alignment horizontal="center" vertical="center" wrapText="1"/>
      <protection locked="0"/>
    </xf>
    <xf numFmtId="0" fontId="40" fillId="0" borderId="1" xfId="0" applyFont="1" applyBorder="1" applyAlignment="1">
      <alignment horizontal="center" vertical="center" wrapText="1"/>
      <protection locked="0"/>
    </xf>
    <xf numFmtId="0" fontId="39" fillId="0" borderId="33" xfId="0" applyFont="1" applyBorder="1" applyAlignment="1">
      <alignment horizontal="center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41" fillId="0" borderId="34" xfId="0" applyFont="1" applyBorder="1" applyAlignment="1">
      <alignment horizontal="left" wrapText="1"/>
      <protection locked="0"/>
    </xf>
    <xf numFmtId="0" fontId="39" fillId="0" borderId="33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 wrapText="1"/>
      <protection locked="0"/>
    </xf>
    <xf numFmtId="0" fontId="42" fillId="0" borderId="1" xfId="0" applyFont="1" applyBorder="1" applyAlignment="1">
      <alignment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49" fontId="42" fillId="0" borderId="1" xfId="0" applyNumberFormat="1" applyFont="1" applyBorder="1" applyAlignment="1">
      <alignment horizontal="left" vertical="center" wrapText="1"/>
      <protection locked="0"/>
    </xf>
    <xf numFmtId="49" fontId="42" fillId="0" borderId="1" xfId="0" applyNumberFormat="1" applyFont="1" applyBorder="1" applyAlignment="1">
      <alignment vertical="center" wrapText="1"/>
      <protection locked="0"/>
    </xf>
    <xf numFmtId="0" fontId="39" fillId="0" borderId="35" xfId="0" applyFont="1" applyBorder="1" applyAlignment="1">
      <alignment vertical="center" wrapText="1"/>
      <protection locked="0"/>
    </xf>
    <xf numFmtId="0" fontId="43" fillId="0" borderId="34" xfId="0" applyFont="1" applyBorder="1" applyAlignment="1">
      <alignment vertical="center" wrapText="1"/>
      <protection locked="0"/>
    </xf>
    <xf numFmtId="0" fontId="39" fillId="0" borderId="36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top"/>
      <protection locked="0"/>
    </xf>
    <xf numFmtId="0" fontId="39" fillId="0" borderId="0" xfId="0" applyFont="1" applyAlignment="1">
      <alignment vertical="top"/>
      <protection locked="0"/>
    </xf>
    <xf numFmtId="0" fontId="39" fillId="0" borderId="29" xfId="0" applyFont="1" applyBorder="1" applyAlignment="1">
      <alignment horizontal="left" vertical="center"/>
      <protection locked="0"/>
    </xf>
    <xf numFmtId="0" fontId="39" fillId="0" borderId="30" xfId="0" applyFont="1" applyBorder="1" applyAlignment="1">
      <alignment horizontal="left" vertical="center"/>
      <protection locked="0"/>
    </xf>
    <xf numFmtId="0" fontId="39" fillId="0" borderId="31" xfId="0" applyFont="1" applyBorder="1" applyAlignment="1">
      <alignment horizontal="left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center" vertical="center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44" fillId="0" borderId="0" xfId="0" applyFont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center" vertical="center"/>
      <protection locked="0"/>
    </xf>
    <xf numFmtId="0" fontId="44" fillId="0" borderId="34" xfId="0" applyFont="1" applyBorder="1" applyAlignment="1">
      <alignment horizontal="left" vertical="center"/>
      <protection locked="0"/>
    </xf>
    <xf numFmtId="0" fontId="45" fillId="0" borderId="1" xfId="0" applyFont="1" applyBorder="1" applyAlignment="1">
      <alignment horizontal="left" vertical="center"/>
      <protection locked="0"/>
    </xf>
    <xf numFmtId="0" fontId="42" fillId="0" borderId="0" xfId="0" applyFont="1" applyAlignment="1">
      <alignment horizontal="left" vertical="center"/>
      <protection locked="0"/>
    </xf>
    <xf numFmtId="0" fontId="42" fillId="0" borderId="1" xfId="0" applyFont="1" applyBorder="1" applyAlignment="1">
      <alignment horizontal="center" vertical="center"/>
      <protection locked="0"/>
    </xf>
    <xf numFmtId="0" fontId="42" fillId="0" borderId="32" xfId="0" applyFont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left" vertical="center"/>
      <protection locked="0"/>
    </xf>
    <xf numFmtId="0" fontId="42" fillId="0" borderId="1" xfId="0" applyFont="1" applyFill="1" applyBorder="1" applyAlignment="1">
      <alignment horizontal="center" vertical="center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center" vertical="center" wrapText="1"/>
      <protection locked="0"/>
    </xf>
    <xf numFmtId="0" fontId="39" fillId="0" borderId="29" xfId="0" applyFont="1" applyBorder="1" applyAlignment="1">
      <alignment horizontal="left" vertical="center" wrapText="1"/>
      <protection locked="0"/>
    </xf>
    <xf numFmtId="0" fontId="39" fillId="0" borderId="30" xfId="0" applyFont="1" applyBorder="1" applyAlignment="1">
      <alignment horizontal="left" vertical="center" wrapText="1"/>
      <protection locked="0"/>
    </xf>
    <xf numFmtId="0" fontId="39" fillId="0" borderId="3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44" fillId="0" borderId="32" xfId="0" applyFont="1" applyBorder="1" applyAlignment="1">
      <alignment horizontal="left" vertical="center" wrapText="1"/>
      <protection locked="0"/>
    </xf>
    <xf numFmtId="0" fontId="44" fillId="0" borderId="33" xfId="0" applyFont="1" applyBorder="1" applyAlignment="1">
      <alignment horizontal="left" vertical="center" wrapText="1"/>
      <protection locked="0"/>
    </xf>
    <xf numFmtId="0" fontId="42" fillId="0" borderId="32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 wrapText="1"/>
      <protection locked="0"/>
    </xf>
    <xf numFmtId="0" fontId="42" fillId="0" borderId="33" xfId="0" applyFont="1" applyBorder="1" applyAlignment="1">
      <alignment horizontal="left" vertical="center"/>
      <protection locked="0"/>
    </xf>
    <xf numFmtId="0" fontId="42" fillId="0" borderId="35" xfId="0" applyFont="1" applyBorder="1" applyAlignment="1">
      <alignment horizontal="left" vertical="center" wrapText="1"/>
      <protection locked="0"/>
    </xf>
    <xf numFmtId="0" fontId="42" fillId="0" borderId="34" xfId="0" applyFont="1" applyBorder="1" applyAlignment="1">
      <alignment horizontal="left" vertical="center" wrapText="1"/>
      <protection locked="0"/>
    </xf>
    <xf numFmtId="0" fontId="42" fillId="0" borderId="36" xfId="0" applyFont="1" applyBorder="1" applyAlignment="1">
      <alignment horizontal="left" vertical="center" wrapText="1"/>
      <protection locked="0"/>
    </xf>
    <xf numFmtId="0" fontId="42" fillId="0" borderId="1" xfId="0" applyFont="1" applyBorder="1" applyAlignment="1">
      <alignment horizontal="left" vertical="top"/>
      <protection locked="0"/>
    </xf>
    <xf numFmtId="0" fontId="42" fillId="0" borderId="1" xfId="0" applyFont="1" applyBorder="1" applyAlignment="1">
      <alignment horizontal="center" vertical="top"/>
      <protection locked="0"/>
    </xf>
    <xf numFmtId="0" fontId="42" fillId="0" borderId="35" xfId="0" applyFont="1" applyBorder="1" applyAlignment="1">
      <alignment horizontal="left" vertical="center"/>
      <protection locked="0"/>
    </xf>
    <xf numFmtId="0" fontId="42" fillId="0" borderId="36" xfId="0" applyFont="1" applyBorder="1" applyAlignment="1">
      <alignment horizontal="left" vertical="center"/>
      <protection locked="0"/>
    </xf>
    <xf numFmtId="0" fontId="44" fillId="0" borderId="0" xfId="0" applyFont="1" applyAlignment="1">
      <alignment vertical="center"/>
      <protection locked="0"/>
    </xf>
    <xf numFmtId="0" fontId="41" fillId="0" borderId="1" xfId="0" applyFont="1" applyBorder="1" applyAlignment="1">
      <alignment vertical="center"/>
      <protection locked="0"/>
    </xf>
    <xf numFmtId="0" fontId="44" fillId="0" borderId="34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2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1" fillId="0" borderId="34" xfId="0" applyFont="1" applyBorder="1" applyAlignment="1">
      <alignment horizontal="left"/>
      <protection locked="0"/>
    </xf>
    <xf numFmtId="0" fontId="44" fillId="0" borderId="34" xfId="0" applyFont="1" applyBorder="1" applyAlignment="1">
      <protection locked="0"/>
    </xf>
    <xf numFmtId="0" fontId="39" fillId="0" borderId="32" xfId="0" applyFont="1" applyBorder="1" applyAlignment="1">
      <alignment vertical="top"/>
      <protection locked="0"/>
    </xf>
    <xf numFmtId="0" fontId="39" fillId="0" borderId="33" xfId="0" applyFont="1" applyBorder="1" applyAlignment="1">
      <alignment vertical="top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35" xfId="0" applyFont="1" applyBorder="1" applyAlignment="1">
      <alignment vertical="top"/>
      <protection locked="0"/>
    </xf>
    <xf numFmtId="0" fontId="39" fillId="0" borderId="34" xfId="0" applyFont="1" applyBorder="1" applyAlignment="1">
      <alignment vertical="top"/>
      <protection locked="0"/>
    </xf>
    <xf numFmtId="0" fontId="39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20</v>
      </c>
    </row>
    <row r="7" ht="14.4" customHeight="1">
      <c r="B7" s="28"/>
      <c r="C7" s="29"/>
      <c r="D7" s="40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23</v>
      </c>
      <c r="AL7" s="29"/>
      <c r="AM7" s="29"/>
      <c r="AN7" s="35" t="s">
        <v>22</v>
      </c>
      <c r="AO7" s="29"/>
      <c r="AP7" s="29"/>
      <c r="AQ7" s="31"/>
      <c r="BE7" s="39"/>
      <c r="BS7" s="24" t="s">
        <v>24</v>
      </c>
    </row>
    <row r="8" ht="14.4" customHeight="1">
      <c r="B8" s="28"/>
      <c r="C8" s="29"/>
      <c r="D8" s="40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27</v>
      </c>
      <c r="AL8" s="29"/>
      <c r="AM8" s="29"/>
      <c r="AN8" s="41" t="s">
        <v>28</v>
      </c>
      <c r="AO8" s="29"/>
      <c r="AP8" s="29"/>
      <c r="AQ8" s="31"/>
      <c r="BE8" s="39"/>
      <c r="BS8" s="24" t="s">
        <v>29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30</v>
      </c>
    </row>
    <row r="10" ht="14.4" customHeight="1">
      <c r="B10" s="28"/>
      <c r="C10" s="29"/>
      <c r="D10" s="40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32</v>
      </c>
      <c r="AL10" s="29"/>
      <c r="AM10" s="29"/>
      <c r="AN10" s="35" t="s">
        <v>22</v>
      </c>
      <c r="AO10" s="29"/>
      <c r="AP10" s="29"/>
      <c r="AQ10" s="31"/>
      <c r="BE10" s="39"/>
      <c r="BS10" s="24" t="s">
        <v>20</v>
      </c>
    </row>
    <row r="11" ht="18.48" customHeight="1">
      <c r="B11" s="28"/>
      <c r="C11" s="29"/>
      <c r="D11" s="29"/>
      <c r="E11" s="35" t="s">
        <v>33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34</v>
      </c>
      <c r="AL11" s="29"/>
      <c r="AM11" s="29"/>
      <c r="AN11" s="35" t="s">
        <v>22</v>
      </c>
      <c r="AO11" s="29"/>
      <c r="AP11" s="29"/>
      <c r="AQ11" s="31"/>
      <c r="BE11" s="39"/>
      <c r="BS11" s="24" t="s">
        <v>20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20</v>
      </c>
    </row>
    <row r="13" ht="14.4" customHeight="1">
      <c r="B13" s="28"/>
      <c r="C13" s="29"/>
      <c r="D13" s="40" t="s">
        <v>35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32</v>
      </c>
      <c r="AL13" s="29"/>
      <c r="AM13" s="29"/>
      <c r="AN13" s="42" t="s">
        <v>36</v>
      </c>
      <c r="AO13" s="29"/>
      <c r="AP13" s="29"/>
      <c r="AQ13" s="31"/>
      <c r="BE13" s="39"/>
      <c r="BS13" s="24" t="s">
        <v>20</v>
      </c>
    </row>
    <row r="14">
      <c r="B14" s="28"/>
      <c r="C14" s="29"/>
      <c r="D14" s="29"/>
      <c r="E14" s="42" t="s">
        <v>36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34</v>
      </c>
      <c r="AL14" s="29"/>
      <c r="AM14" s="29"/>
      <c r="AN14" s="42" t="s">
        <v>36</v>
      </c>
      <c r="AO14" s="29"/>
      <c r="AP14" s="29"/>
      <c r="AQ14" s="31"/>
      <c r="BE14" s="39"/>
      <c r="BS14" s="24" t="s">
        <v>20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37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32</v>
      </c>
      <c r="AL16" s="29"/>
      <c r="AM16" s="29"/>
      <c r="AN16" s="35" t="s">
        <v>22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38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34</v>
      </c>
      <c r="AL17" s="29"/>
      <c r="AM17" s="29"/>
      <c r="AN17" s="35" t="s">
        <v>22</v>
      </c>
      <c r="AO17" s="29"/>
      <c r="AP17" s="29"/>
      <c r="AQ17" s="31"/>
      <c r="BE17" s="39"/>
      <c r="BS17" s="24" t="s">
        <v>39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40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22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41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42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43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44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45</v>
      </c>
      <c r="E26" s="54"/>
      <c r="F26" s="55" t="s">
        <v>46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47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48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49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50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51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52</v>
      </c>
      <c r="U32" s="61"/>
      <c r="V32" s="61"/>
      <c r="W32" s="61"/>
      <c r="X32" s="63" t="s">
        <v>53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54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172510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Realizace úspor energie - SŠ Obchodu, řemesel a služeb Žamberk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25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Žamberk, Zámecká 1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27</v>
      </c>
      <c r="AJ44" s="74"/>
      <c r="AK44" s="74"/>
      <c r="AL44" s="74"/>
      <c r="AM44" s="85" t="str">
        <f>IF(AN8= "","",AN8)</f>
        <v>10. 10. 2018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31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Střední škola obchodu, řemesel a služeb Žamberk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37</v>
      </c>
      <c r="AJ46" s="74"/>
      <c r="AK46" s="74"/>
      <c r="AL46" s="74"/>
      <c r="AM46" s="77" t="str">
        <f>IF(E17="","",E17)</f>
        <v>KIP spol. s r.o., Litomyšl</v>
      </c>
      <c r="AN46" s="77"/>
      <c r="AO46" s="77"/>
      <c r="AP46" s="77"/>
      <c r="AQ46" s="74"/>
      <c r="AR46" s="72"/>
      <c r="AS46" s="86" t="s">
        <v>55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35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56</v>
      </c>
      <c r="D49" s="97"/>
      <c r="E49" s="97"/>
      <c r="F49" s="97"/>
      <c r="G49" s="97"/>
      <c r="H49" s="98"/>
      <c r="I49" s="99" t="s">
        <v>57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58</v>
      </c>
      <c r="AH49" s="97"/>
      <c r="AI49" s="97"/>
      <c r="AJ49" s="97"/>
      <c r="AK49" s="97"/>
      <c r="AL49" s="97"/>
      <c r="AM49" s="97"/>
      <c r="AN49" s="99" t="s">
        <v>59</v>
      </c>
      <c r="AO49" s="97"/>
      <c r="AP49" s="97"/>
      <c r="AQ49" s="101" t="s">
        <v>60</v>
      </c>
      <c r="AR49" s="72"/>
      <c r="AS49" s="102" t="s">
        <v>61</v>
      </c>
      <c r="AT49" s="103" t="s">
        <v>62</v>
      </c>
      <c r="AU49" s="103" t="s">
        <v>63</v>
      </c>
      <c r="AV49" s="103" t="s">
        <v>64</v>
      </c>
      <c r="AW49" s="103" t="s">
        <v>65</v>
      </c>
      <c r="AX49" s="103" t="s">
        <v>66</v>
      </c>
      <c r="AY49" s="103" t="s">
        <v>67</v>
      </c>
      <c r="AZ49" s="103" t="s">
        <v>68</v>
      </c>
      <c r="BA49" s="103" t="s">
        <v>69</v>
      </c>
      <c r="BB49" s="103" t="s">
        <v>70</v>
      </c>
      <c r="BC49" s="103" t="s">
        <v>71</v>
      </c>
      <c r="BD49" s="104" t="s">
        <v>72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73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ROUND(SUM(AG52:AG55),2)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22</v>
      </c>
      <c r="AR51" s="83"/>
      <c r="AS51" s="113">
        <f>ROUND(SUM(AS52:AS55),2)</f>
        <v>0</v>
      </c>
      <c r="AT51" s="114">
        <f>ROUND(SUM(AV51:AW51),2)</f>
        <v>0</v>
      </c>
      <c r="AU51" s="115">
        <f>ROUND(SUM(AU52:AU55),5)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ROUND(SUM(AZ52:AZ55),2)</f>
        <v>0</v>
      </c>
      <c r="BA51" s="114">
        <f>ROUND(SUM(BA52:BA55),2)</f>
        <v>0</v>
      </c>
      <c r="BB51" s="114">
        <f>ROUND(SUM(BB52:BB55),2)</f>
        <v>0</v>
      </c>
      <c r="BC51" s="114">
        <f>ROUND(SUM(BC52:BC55),2)</f>
        <v>0</v>
      </c>
      <c r="BD51" s="116">
        <f>ROUND(SUM(BD52:BD55),2)</f>
        <v>0</v>
      </c>
      <c r="BS51" s="117" t="s">
        <v>74</v>
      </c>
      <c r="BT51" s="117" t="s">
        <v>75</v>
      </c>
      <c r="BU51" s="118" t="s">
        <v>76</v>
      </c>
      <c r="BV51" s="117" t="s">
        <v>77</v>
      </c>
      <c r="BW51" s="117" t="s">
        <v>7</v>
      </c>
      <c r="BX51" s="117" t="s">
        <v>78</v>
      </c>
      <c r="CL51" s="117" t="s">
        <v>22</v>
      </c>
    </row>
    <row r="52" s="5" customFormat="1" ht="16.5" customHeight="1">
      <c r="A52" s="119" t="s">
        <v>79</v>
      </c>
      <c r="B52" s="120"/>
      <c r="C52" s="121"/>
      <c r="D52" s="122" t="s">
        <v>80</v>
      </c>
      <c r="E52" s="122"/>
      <c r="F52" s="122"/>
      <c r="G52" s="122"/>
      <c r="H52" s="122"/>
      <c r="I52" s="123"/>
      <c r="J52" s="122" t="s">
        <v>81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'S01 - Domov mládeže - sta...'!J27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82</v>
      </c>
      <c r="AR52" s="126"/>
      <c r="AS52" s="127">
        <v>0</v>
      </c>
      <c r="AT52" s="128">
        <f>ROUND(SUM(AV52:AW52),2)</f>
        <v>0</v>
      </c>
      <c r="AU52" s="129">
        <f>'S01 - Domov mládeže - sta...'!P100</f>
        <v>0</v>
      </c>
      <c r="AV52" s="128">
        <f>'S01 - Domov mládeže - sta...'!J30</f>
        <v>0</v>
      </c>
      <c r="AW52" s="128">
        <f>'S01 - Domov mládeže - sta...'!J31</f>
        <v>0</v>
      </c>
      <c r="AX52" s="128">
        <f>'S01 - Domov mládeže - sta...'!J32</f>
        <v>0</v>
      </c>
      <c r="AY52" s="128">
        <f>'S01 - Domov mládeže - sta...'!J33</f>
        <v>0</v>
      </c>
      <c r="AZ52" s="128">
        <f>'S01 - Domov mládeže - sta...'!F30</f>
        <v>0</v>
      </c>
      <c r="BA52" s="128">
        <f>'S01 - Domov mládeže - sta...'!F31</f>
        <v>0</v>
      </c>
      <c r="BB52" s="128">
        <f>'S01 - Domov mládeže - sta...'!F32</f>
        <v>0</v>
      </c>
      <c r="BC52" s="128">
        <f>'S01 - Domov mládeže - sta...'!F33</f>
        <v>0</v>
      </c>
      <c r="BD52" s="130">
        <f>'S01 - Domov mládeže - sta...'!F34</f>
        <v>0</v>
      </c>
      <c r="BT52" s="131" t="s">
        <v>24</v>
      </c>
      <c r="BV52" s="131" t="s">
        <v>77</v>
      </c>
      <c r="BW52" s="131" t="s">
        <v>83</v>
      </c>
      <c r="BX52" s="131" t="s">
        <v>7</v>
      </c>
      <c r="CL52" s="131" t="s">
        <v>22</v>
      </c>
      <c r="CM52" s="131" t="s">
        <v>84</v>
      </c>
    </row>
    <row r="53" s="5" customFormat="1" ht="16.5" customHeight="1">
      <c r="A53" s="119" t="s">
        <v>79</v>
      </c>
      <c r="B53" s="120"/>
      <c r="C53" s="121"/>
      <c r="D53" s="122" t="s">
        <v>85</v>
      </c>
      <c r="E53" s="122"/>
      <c r="F53" s="122"/>
      <c r="G53" s="122"/>
      <c r="H53" s="122"/>
      <c r="I53" s="123"/>
      <c r="J53" s="122" t="s">
        <v>86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'S02 - Elektroinstalace'!J27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82</v>
      </c>
      <c r="AR53" s="126"/>
      <c r="AS53" s="127">
        <v>0</v>
      </c>
      <c r="AT53" s="128">
        <f>ROUND(SUM(AV53:AW53),2)</f>
        <v>0</v>
      </c>
      <c r="AU53" s="129">
        <f>'S02 - Elektroinstalace'!P86</f>
        <v>0</v>
      </c>
      <c r="AV53" s="128">
        <f>'S02 - Elektroinstalace'!J30</f>
        <v>0</v>
      </c>
      <c r="AW53" s="128">
        <f>'S02 - Elektroinstalace'!J31</f>
        <v>0</v>
      </c>
      <c r="AX53" s="128">
        <f>'S02 - Elektroinstalace'!J32</f>
        <v>0</v>
      </c>
      <c r="AY53" s="128">
        <f>'S02 - Elektroinstalace'!J33</f>
        <v>0</v>
      </c>
      <c r="AZ53" s="128">
        <f>'S02 - Elektroinstalace'!F30</f>
        <v>0</v>
      </c>
      <c r="BA53" s="128">
        <f>'S02 - Elektroinstalace'!F31</f>
        <v>0</v>
      </c>
      <c r="BB53" s="128">
        <f>'S02 - Elektroinstalace'!F32</f>
        <v>0</v>
      </c>
      <c r="BC53" s="128">
        <f>'S02 - Elektroinstalace'!F33</f>
        <v>0</v>
      </c>
      <c r="BD53" s="130">
        <f>'S02 - Elektroinstalace'!F34</f>
        <v>0</v>
      </c>
      <c r="BT53" s="131" t="s">
        <v>24</v>
      </c>
      <c r="BV53" s="131" t="s">
        <v>77</v>
      </c>
      <c r="BW53" s="131" t="s">
        <v>87</v>
      </c>
      <c r="BX53" s="131" t="s">
        <v>7</v>
      </c>
      <c r="CL53" s="131" t="s">
        <v>22</v>
      </c>
      <c r="CM53" s="131" t="s">
        <v>84</v>
      </c>
    </row>
    <row r="54" s="5" customFormat="1" ht="16.5" customHeight="1">
      <c r="A54" s="119" t="s">
        <v>79</v>
      </c>
      <c r="B54" s="120"/>
      <c r="C54" s="121"/>
      <c r="D54" s="122" t="s">
        <v>88</v>
      </c>
      <c r="E54" s="122"/>
      <c r="F54" s="122"/>
      <c r="G54" s="122"/>
      <c r="H54" s="122"/>
      <c r="I54" s="123"/>
      <c r="J54" s="122" t="s">
        <v>89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'S03 - Hromosvod'!J27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82</v>
      </c>
      <c r="AR54" s="126"/>
      <c r="AS54" s="127">
        <v>0</v>
      </c>
      <c r="AT54" s="128">
        <f>ROUND(SUM(AV54:AW54),2)</f>
        <v>0</v>
      </c>
      <c r="AU54" s="129">
        <f>'S03 - Hromosvod'!P79</f>
        <v>0</v>
      </c>
      <c r="AV54" s="128">
        <f>'S03 - Hromosvod'!J30</f>
        <v>0</v>
      </c>
      <c r="AW54" s="128">
        <f>'S03 - Hromosvod'!J31</f>
        <v>0</v>
      </c>
      <c r="AX54" s="128">
        <f>'S03 - Hromosvod'!J32</f>
        <v>0</v>
      </c>
      <c r="AY54" s="128">
        <f>'S03 - Hromosvod'!J33</f>
        <v>0</v>
      </c>
      <c r="AZ54" s="128">
        <f>'S03 - Hromosvod'!F30</f>
        <v>0</v>
      </c>
      <c r="BA54" s="128">
        <f>'S03 - Hromosvod'!F31</f>
        <v>0</v>
      </c>
      <c r="BB54" s="128">
        <f>'S03 - Hromosvod'!F32</f>
        <v>0</v>
      </c>
      <c r="BC54" s="128">
        <f>'S03 - Hromosvod'!F33</f>
        <v>0</v>
      </c>
      <c r="BD54" s="130">
        <f>'S03 - Hromosvod'!F34</f>
        <v>0</v>
      </c>
      <c r="BT54" s="131" t="s">
        <v>24</v>
      </c>
      <c r="BV54" s="131" t="s">
        <v>77</v>
      </c>
      <c r="BW54" s="131" t="s">
        <v>90</v>
      </c>
      <c r="BX54" s="131" t="s">
        <v>7</v>
      </c>
      <c r="CL54" s="131" t="s">
        <v>22</v>
      </c>
      <c r="CM54" s="131" t="s">
        <v>84</v>
      </c>
    </row>
    <row r="55" s="5" customFormat="1" ht="31.5" customHeight="1">
      <c r="A55" s="119" t="s">
        <v>79</v>
      </c>
      <c r="B55" s="120"/>
      <c r="C55" s="121"/>
      <c r="D55" s="122" t="s">
        <v>91</v>
      </c>
      <c r="E55" s="122"/>
      <c r="F55" s="122"/>
      <c r="G55" s="122"/>
      <c r="H55" s="122"/>
      <c r="I55" s="123"/>
      <c r="J55" s="122" t="s">
        <v>92</v>
      </c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4">
        <f>'S04 - Domov mládeže- osta...'!J27</f>
        <v>0</v>
      </c>
      <c r="AH55" s="123"/>
      <c r="AI55" s="123"/>
      <c r="AJ55" s="123"/>
      <c r="AK55" s="123"/>
      <c r="AL55" s="123"/>
      <c r="AM55" s="123"/>
      <c r="AN55" s="124">
        <f>SUM(AG55,AT55)</f>
        <v>0</v>
      </c>
      <c r="AO55" s="123"/>
      <c r="AP55" s="123"/>
      <c r="AQ55" s="125" t="s">
        <v>82</v>
      </c>
      <c r="AR55" s="126"/>
      <c r="AS55" s="132">
        <v>0</v>
      </c>
      <c r="AT55" s="133">
        <f>ROUND(SUM(AV55:AW55),2)</f>
        <v>0</v>
      </c>
      <c r="AU55" s="134">
        <f>'S04 - Domov mládeže- osta...'!P81</f>
        <v>0</v>
      </c>
      <c r="AV55" s="133">
        <f>'S04 - Domov mládeže- osta...'!J30</f>
        <v>0</v>
      </c>
      <c r="AW55" s="133">
        <f>'S04 - Domov mládeže- osta...'!J31</f>
        <v>0</v>
      </c>
      <c r="AX55" s="133">
        <f>'S04 - Domov mládeže- osta...'!J32</f>
        <v>0</v>
      </c>
      <c r="AY55" s="133">
        <f>'S04 - Domov mládeže- osta...'!J33</f>
        <v>0</v>
      </c>
      <c r="AZ55" s="133">
        <f>'S04 - Domov mládeže- osta...'!F30</f>
        <v>0</v>
      </c>
      <c r="BA55" s="133">
        <f>'S04 - Domov mládeže- osta...'!F31</f>
        <v>0</v>
      </c>
      <c r="BB55" s="133">
        <f>'S04 - Domov mládeže- osta...'!F32</f>
        <v>0</v>
      </c>
      <c r="BC55" s="133">
        <f>'S04 - Domov mládeže- osta...'!F33</f>
        <v>0</v>
      </c>
      <c r="BD55" s="135">
        <f>'S04 - Domov mládeže- osta...'!F34</f>
        <v>0</v>
      </c>
      <c r="BT55" s="131" t="s">
        <v>24</v>
      </c>
      <c r="BV55" s="131" t="s">
        <v>77</v>
      </c>
      <c r="BW55" s="131" t="s">
        <v>93</v>
      </c>
      <c r="BX55" s="131" t="s">
        <v>7</v>
      </c>
      <c r="CL55" s="131" t="s">
        <v>22</v>
      </c>
      <c r="CM55" s="131" t="s">
        <v>84</v>
      </c>
    </row>
    <row r="56" s="1" customFormat="1" ht="30" customHeight="1">
      <c r="B56" s="46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  <c r="O56" s="74"/>
      <c r="P56" s="74"/>
      <c r="Q56" s="74"/>
      <c r="R56" s="74"/>
      <c r="S56" s="74"/>
      <c r="T56" s="74"/>
      <c r="U56" s="74"/>
      <c r="V56" s="74"/>
      <c r="W56" s="74"/>
      <c r="X56" s="74"/>
      <c r="Y56" s="74"/>
      <c r="Z56" s="74"/>
      <c r="AA56" s="74"/>
      <c r="AB56" s="74"/>
      <c r="AC56" s="74"/>
      <c r="AD56" s="74"/>
      <c r="AE56" s="74"/>
      <c r="AF56" s="74"/>
      <c r="AG56" s="74"/>
      <c r="AH56" s="74"/>
      <c r="AI56" s="74"/>
      <c r="AJ56" s="74"/>
      <c r="AK56" s="74"/>
      <c r="AL56" s="74"/>
      <c r="AM56" s="74"/>
      <c r="AN56" s="74"/>
      <c r="AO56" s="74"/>
      <c r="AP56" s="74"/>
      <c r="AQ56" s="74"/>
      <c r="AR56" s="72"/>
    </row>
    <row r="57" s="1" customFormat="1" ht="6.96" customHeight="1">
      <c r="B57" s="67"/>
      <c r="C57" s="68"/>
      <c r="D57" s="68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  <c r="P57" s="68"/>
      <c r="Q57" s="68"/>
      <c r="R57" s="68"/>
      <c r="S57" s="68"/>
      <c r="T57" s="68"/>
      <c r="U57" s="68"/>
      <c r="V57" s="68"/>
      <c r="W57" s="68"/>
      <c r="X57" s="68"/>
      <c r="Y57" s="68"/>
      <c r="Z57" s="68"/>
      <c r="AA57" s="68"/>
      <c r="AB57" s="68"/>
      <c r="AC57" s="68"/>
      <c r="AD57" s="68"/>
      <c r="AE57" s="68"/>
      <c r="AF57" s="68"/>
      <c r="AG57" s="68"/>
      <c r="AH57" s="68"/>
      <c r="AI57" s="68"/>
      <c r="AJ57" s="68"/>
      <c r="AK57" s="68"/>
      <c r="AL57" s="68"/>
      <c r="AM57" s="68"/>
      <c r="AN57" s="68"/>
      <c r="AO57" s="68"/>
      <c r="AP57" s="68"/>
      <c r="AQ57" s="68"/>
      <c r="AR57" s="72"/>
    </row>
  </sheetData>
  <sheetProtection sheet="1" formatColumns="0" formatRows="0" objects="1" scenarios="1" spinCount="100000" saltValue="TBwnBSaZeD9BNPS0zewTnJZAUASnrqtCIV7hZXShqng9MOi0zgOBzIyMa7V3YMWmb3LVyUCETkDTa1RDPjO96w==" hashValue="+xW6VR2oytEvtej5FgQORioMz4B9+ilUdafT9HbTg3wEv10TTYnQKlmAjFoB1jydZ3SYqHwLkcuUA56Sx8MjVQ==" algorithmName="SHA-512" password="CC35"/>
  <mergeCells count="53">
    <mergeCell ref="BE5:BE32"/>
    <mergeCell ref="W30:AE30"/>
    <mergeCell ref="X32:AB32"/>
    <mergeCell ref="AK32:AO32"/>
    <mergeCell ref="AR2:BE2"/>
    <mergeCell ref="K5:AO5"/>
    <mergeCell ref="W28:AE28"/>
    <mergeCell ref="AK28:AO28"/>
    <mergeCell ref="AS46:AT48"/>
    <mergeCell ref="AN53:AP53"/>
    <mergeCell ref="AN52:AP52"/>
    <mergeCell ref="AM46:AP46"/>
    <mergeCell ref="AN49:AP49"/>
    <mergeCell ref="AG52:AM52"/>
    <mergeCell ref="AG53:AM53"/>
    <mergeCell ref="AN54:AP54"/>
    <mergeCell ref="AG54:AM54"/>
    <mergeCell ref="AN55:AP55"/>
    <mergeCell ref="AG55:AM55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  <mergeCell ref="W29:AE29"/>
    <mergeCell ref="AK29:AO29"/>
    <mergeCell ref="C49:G49"/>
    <mergeCell ref="L42:AO42"/>
    <mergeCell ref="AM44:AN44"/>
    <mergeCell ref="I49:AF49"/>
    <mergeCell ref="AG49:AM49"/>
    <mergeCell ref="D52:H52"/>
    <mergeCell ref="D53:H53"/>
    <mergeCell ref="J53:AF53"/>
    <mergeCell ref="D54:H54"/>
    <mergeCell ref="J54:AF54"/>
    <mergeCell ref="D55:H55"/>
    <mergeCell ref="J55:AF55"/>
  </mergeCells>
  <hyperlinks>
    <hyperlink ref="K1:S1" location="C2" display="1) Rekapitulace stavby"/>
    <hyperlink ref="W1:AI1" location="C51" display="2) Rekapitulace objektů stavby a soupisů prací"/>
    <hyperlink ref="A52" location="'S01 - Domov mládeže - sta...'!C2" display="/"/>
    <hyperlink ref="A53" location="'S02 - Elektroinstalace'!C2" display="/"/>
    <hyperlink ref="A54" location="'S03 - Hromosvod'!C2" display="/"/>
    <hyperlink ref="A55" location="'S04 - Domov mládeže- osta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94</v>
      </c>
      <c r="G1" s="139" t="s">
        <v>95</v>
      </c>
      <c r="H1" s="139"/>
      <c r="I1" s="140"/>
      <c r="J1" s="139" t="s">
        <v>96</v>
      </c>
      <c r="K1" s="138" t="s">
        <v>97</v>
      </c>
      <c r="L1" s="139" t="s">
        <v>98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99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Realizace úspor energie - SŠ Obchodu, řemesel a služeb Žamberk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100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101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6" t="s">
        <v>23</v>
      </c>
      <c r="J11" s="35" t="s">
        <v>22</v>
      </c>
      <c r="K11" s="51"/>
    </row>
    <row r="12" s="1" customFormat="1" ht="14.4" customHeight="1">
      <c r="B12" s="46"/>
      <c r="C12" s="47"/>
      <c r="D12" s="40" t="s">
        <v>25</v>
      </c>
      <c r="E12" s="47"/>
      <c r="F12" s="35" t="s">
        <v>26</v>
      </c>
      <c r="G12" s="47"/>
      <c r="H12" s="47"/>
      <c r="I12" s="146" t="s">
        <v>27</v>
      </c>
      <c r="J12" s="147" t="str">
        <f>'Rekapitulace stavby'!AN8</f>
        <v>10. 10. 2018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31</v>
      </c>
      <c r="E14" s="47"/>
      <c r="F14" s="47"/>
      <c r="G14" s="47"/>
      <c r="H14" s="47"/>
      <c r="I14" s="146" t="s">
        <v>32</v>
      </c>
      <c r="J14" s="35" t="s">
        <v>22</v>
      </c>
      <c r="K14" s="51"/>
    </row>
    <row r="15" s="1" customFormat="1" ht="18" customHeight="1">
      <c r="B15" s="46"/>
      <c r="C15" s="47"/>
      <c r="D15" s="47"/>
      <c r="E15" s="35" t="s">
        <v>33</v>
      </c>
      <c r="F15" s="47"/>
      <c r="G15" s="47"/>
      <c r="H15" s="47"/>
      <c r="I15" s="146" t="s">
        <v>34</v>
      </c>
      <c r="J15" s="35" t="s">
        <v>22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35</v>
      </c>
      <c r="E17" s="47"/>
      <c r="F17" s="47"/>
      <c r="G17" s="47"/>
      <c r="H17" s="47"/>
      <c r="I17" s="146" t="s">
        <v>32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34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37</v>
      </c>
      <c r="E20" s="47"/>
      <c r="F20" s="47"/>
      <c r="G20" s="47"/>
      <c r="H20" s="47"/>
      <c r="I20" s="146" t="s">
        <v>32</v>
      </c>
      <c r="J20" s="35" t="s">
        <v>22</v>
      </c>
      <c r="K20" s="51"/>
    </row>
    <row r="21" s="1" customFormat="1" ht="18" customHeight="1">
      <c r="B21" s="46"/>
      <c r="C21" s="47"/>
      <c r="D21" s="47"/>
      <c r="E21" s="35" t="s">
        <v>38</v>
      </c>
      <c r="F21" s="47"/>
      <c r="G21" s="47"/>
      <c r="H21" s="47"/>
      <c r="I21" s="146" t="s">
        <v>34</v>
      </c>
      <c r="J21" s="35" t="s">
        <v>22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22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41</v>
      </c>
      <c r="E27" s="47"/>
      <c r="F27" s="47"/>
      <c r="G27" s="47"/>
      <c r="H27" s="47"/>
      <c r="I27" s="144"/>
      <c r="J27" s="155">
        <f>ROUND(J100,2)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56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57">
        <f>ROUND(SUM(BE100:BE1032), 2)</f>
        <v>0</v>
      </c>
      <c r="G30" s="47"/>
      <c r="H30" s="47"/>
      <c r="I30" s="158">
        <v>0.20999999999999999</v>
      </c>
      <c r="J30" s="157">
        <f>ROUND(ROUND((SUM(BE100:BE1032)),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57">
        <f>ROUND(SUM(BF100:BF1032), 2)</f>
        <v>0</v>
      </c>
      <c r="G31" s="47"/>
      <c r="H31" s="47"/>
      <c r="I31" s="158">
        <v>0.14999999999999999</v>
      </c>
      <c r="J31" s="157">
        <f>ROUND(ROUND((SUM(BF100:BF1032)),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57">
        <f>ROUND(SUM(BG100:BG1032),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57">
        <f>ROUND(SUM(BH100:BH1032),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57">
        <f>ROUND(SUM(BI100:BI1032),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51</v>
      </c>
      <c r="E36" s="98"/>
      <c r="F36" s="98"/>
      <c r="G36" s="161" t="s">
        <v>52</v>
      </c>
      <c r="H36" s="162" t="s">
        <v>53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102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Realizace úspor energie - SŠ Obchodu, řemesel a služeb Žamberk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100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S01 - Domov mládeže - stavební úpravy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25</v>
      </c>
      <c r="D49" s="47"/>
      <c r="E49" s="47"/>
      <c r="F49" s="35" t="str">
        <f>F12</f>
        <v>Žamberk, Zámecká 1</v>
      </c>
      <c r="G49" s="47"/>
      <c r="H49" s="47"/>
      <c r="I49" s="146" t="s">
        <v>27</v>
      </c>
      <c r="J49" s="147" t="str">
        <f>IF(J12="","",J12)</f>
        <v>10. 10. 2018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31</v>
      </c>
      <c r="D51" s="47"/>
      <c r="E51" s="47"/>
      <c r="F51" s="35" t="str">
        <f>E15</f>
        <v>Střední škola obchodu, řemesel a služeb Žamberk</v>
      </c>
      <c r="G51" s="47"/>
      <c r="H51" s="47"/>
      <c r="I51" s="146" t="s">
        <v>37</v>
      </c>
      <c r="J51" s="44" t="str">
        <f>E21</f>
        <v>KIP spol. s r.o., Litomyšl</v>
      </c>
      <c r="K51" s="51"/>
    </row>
    <row r="52" s="1" customFormat="1" ht="14.4" customHeight="1">
      <c r="B52" s="46"/>
      <c r="C52" s="40" t="s">
        <v>35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103</v>
      </c>
      <c r="D54" s="159"/>
      <c r="E54" s="159"/>
      <c r="F54" s="159"/>
      <c r="G54" s="159"/>
      <c r="H54" s="159"/>
      <c r="I54" s="173"/>
      <c r="J54" s="174" t="s">
        <v>104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105</v>
      </c>
      <c r="D56" s="47"/>
      <c r="E56" s="47"/>
      <c r="F56" s="47"/>
      <c r="G56" s="47"/>
      <c r="H56" s="47"/>
      <c r="I56" s="144"/>
      <c r="J56" s="155">
        <f>J100</f>
        <v>0</v>
      </c>
      <c r="K56" s="51"/>
      <c r="AU56" s="24" t="s">
        <v>106</v>
      </c>
    </row>
    <row r="57" s="7" customFormat="1" ht="24.96" customHeight="1">
      <c r="B57" s="177"/>
      <c r="C57" s="178"/>
      <c r="D57" s="179" t="s">
        <v>107</v>
      </c>
      <c r="E57" s="180"/>
      <c r="F57" s="180"/>
      <c r="G57" s="180"/>
      <c r="H57" s="180"/>
      <c r="I57" s="181"/>
      <c r="J57" s="182">
        <f>J101</f>
        <v>0</v>
      </c>
      <c r="K57" s="183"/>
    </row>
    <row r="58" s="8" customFormat="1" ht="19.92" customHeight="1">
      <c r="B58" s="184"/>
      <c r="C58" s="185"/>
      <c r="D58" s="186" t="s">
        <v>108</v>
      </c>
      <c r="E58" s="187"/>
      <c r="F58" s="187"/>
      <c r="G58" s="187"/>
      <c r="H58" s="187"/>
      <c r="I58" s="188"/>
      <c r="J58" s="189">
        <f>J102</f>
        <v>0</v>
      </c>
      <c r="K58" s="190"/>
    </row>
    <row r="59" s="8" customFormat="1" ht="19.92" customHeight="1">
      <c r="B59" s="184"/>
      <c r="C59" s="185"/>
      <c r="D59" s="186" t="s">
        <v>109</v>
      </c>
      <c r="E59" s="187"/>
      <c r="F59" s="187"/>
      <c r="G59" s="187"/>
      <c r="H59" s="187"/>
      <c r="I59" s="188"/>
      <c r="J59" s="189">
        <f>J123</f>
        <v>0</v>
      </c>
      <c r="K59" s="190"/>
    </row>
    <row r="60" s="8" customFormat="1" ht="19.92" customHeight="1">
      <c r="B60" s="184"/>
      <c r="C60" s="185"/>
      <c r="D60" s="186" t="s">
        <v>110</v>
      </c>
      <c r="E60" s="187"/>
      <c r="F60" s="187"/>
      <c r="G60" s="187"/>
      <c r="H60" s="187"/>
      <c r="I60" s="188"/>
      <c r="J60" s="189">
        <f>J134</f>
        <v>0</v>
      </c>
      <c r="K60" s="190"/>
    </row>
    <row r="61" s="8" customFormat="1" ht="19.92" customHeight="1">
      <c r="B61" s="184"/>
      <c r="C61" s="185"/>
      <c r="D61" s="186" t="s">
        <v>111</v>
      </c>
      <c r="E61" s="187"/>
      <c r="F61" s="187"/>
      <c r="G61" s="187"/>
      <c r="H61" s="187"/>
      <c r="I61" s="188"/>
      <c r="J61" s="189">
        <f>J141</f>
        <v>0</v>
      </c>
      <c r="K61" s="190"/>
    </row>
    <row r="62" s="8" customFormat="1" ht="19.92" customHeight="1">
      <c r="B62" s="184"/>
      <c r="C62" s="185"/>
      <c r="D62" s="186" t="s">
        <v>112</v>
      </c>
      <c r="E62" s="187"/>
      <c r="F62" s="187"/>
      <c r="G62" s="187"/>
      <c r="H62" s="187"/>
      <c r="I62" s="188"/>
      <c r="J62" s="189">
        <f>J154</f>
        <v>0</v>
      </c>
      <c r="K62" s="190"/>
    </row>
    <row r="63" s="8" customFormat="1" ht="19.92" customHeight="1">
      <c r="B63" s="184"/>
      <c r="C63" s="185"/>
      <c r="D63" s="186" t="s">
        <v>113</v>
      </c>
      <c r="E63" s="187"/>
      <c r="F63" s="187"/>
      <c r="G63" s="187"/>
      <c r="H63" s="187"/>
      <c r="I63" s="188"/>
      <c r="J63" s="189">
        <f>J315</f>
        <v>0</v>
      </c>
      <c r="K63" s="190"/>
    </row>
    <row r="64" s="8" customFormat="1" ht="19.92" customHeight="1">
      <c r="B64" s="184"/>
      <c r="C64" s="185"/>
      <c r="D64" s="186" t="s">
        <v>114</v>
      </c>
      <c r="E64" s="187"/>
      <c r="F64" s="187"/>
      <c r="G64" s="187"/>
      <c r="H64" s="187"/>
      <c r="I64" s="188"/>
      <c r="J64" s="189">
        <f>J432</f>
        <v>0</v>
      </c>
      <c r="K64" s="190"/>
    </row>
    <row r="65" s="8" customFormat="1" ht="19.92" customHeight="1">
      <c r="B65" s="184"/>
      <c r="C65" s="185"/>
      <c r="D65" s="186" t="s">
        <v>115</v>
      </c>
      <c r="E65" s="187"/>
      <c r="F65" s="187"/>
      <c r="G65" s="187"/>
      <c r="H65" s="187"/>
      <c r="I65" s="188"/>
      <c r="J65" s="189">
        <f>J450</f>
        <v>0</v>
      </c>
      <c r="K65" s="190"/>
    </row>
    <row r="66" s="7" customFormat="1" ht="24.96" customHeight="1">
      <c r="B66" s="177"/>
      <c r="C66" s="178"/>
      <c r="D66" s="179" t="s">
        <v>116</v>
      </c>
      <c r="E66" s="180"/>
      <c r="F66" s="180"/>
      <c r="G66" s="180"/>
      <c r="H66" s="180"/>
      <c r="I66" s="181"/>
      <c r="J66" s="182">
        <f>J453</f>
        <v>0</v>
      </c>
      <c r="K66" s="183"/>
    </row>
    <row r="67" s="8" customFormat="1" ht="19.92" customHeight="1">
      <c r="B67" s="184"/>
      <c r="C67" s="185"/>
      <c r="D67" s="186" t="s">
        <v>117</v>
      </c>
      <c r="E67" s="187"/>
      <c r="F67" s="187"/>
      <c r="G67" s="187"/>
      <c r="H67" s="187"/>
      <c r="I67" s="188"/>
      <c r="J67" s="189">
        <f>J454</f>
        <v>0</v>
      </c>
      <c r="K67" s="190"/>
    </row>
    <row r="68" s="8" customFormat="1" ht="19.92" customHeight="1">
      <c r="B68" s="184"/>
      <c r="C68" s="185"/>
      <c r="D68" s="186" t="s">
        <v>118</v>
      </c>
      <c r="E68" s="187"/>
      <c r="F68" s="187"/>
      <c r="G68" s="187"/>
      <c r="H68" s="187"/>
      <c r="I68" s="188"/>
      <c r="J68" s="189">
        <f>J536</f>
        <v>0</v>
      </c>
      <c r="K68" s="190"/>
    </row>
    <row r="69" s="8" customFormat="1" ht="19.92" customHeight="1">
      <c r="B69" s="184"/>
      <c r="C69" s="185"/>
      <c r="D69" s="186" t="s">
        <v>119</v>
      </c>
      <c r="E69" s="187"/>
      <c r="F69" s="187"/>
      <c r="G69" s="187"/>
      <c r="H69" s="187"/>
      <c r="I69" s="188"/>
      <c r="J69" s="189">
        <f>J613</f>
        <v>0</v>
      </c>
      <c r="K69" s="190"/>
    </row>
    <row r="70" s="8" customFormat="1" ht="19.92" customHeight="1">
      <c r="B70" s="184"/>
      <c r="C70" s="185"/>
      <c r="D70" s="186" t="s">
        <v>120</v>
      </c>
      <c r="E70" s="187"/>
      <c r="F70" s="187"/>
      <c r="G70" s="187"/>
      <c r="H70" s="187"/>
      <c r="I70" s="188"/>
      <c r="J70" s="189">
        <f>J628</f>
        <v>0</v>
      </c>
      <c r="K70" s="190"/>
    </row>
    <row r="71" s="8" customFormat="1" ht="19.92" customHeight="1">
      <c r="B71" s="184"/>
      <c r="C71" s="185"/>
      <c r="D71" s="186" t="s">
        <v>121</v>
      </c>
      <c r="E71" s="187"/>
      <c r="F71" s="187"/>
      <c r="G71" s="187"/>
      <c r="H71" s="187"/>
      <c r="I71" s="188"/>
      <c r="J71" s="189">
        <f>J634</f>
        <v>0</v>
      </c>
      <c r="K71" s="190"/>
    </row>
    <row r="72" s="8" customFormat="1" ht="19.92" customHeight="1">
      <c r="B72" s="184"/>
      <c r="C72" s="185"/>
      <c r="D72" s="186" t="s">
        <v>122</v>
      </c>
      <c r="E72" s="187"/>
      <c r="F72" s="187"/>
      <c r="G72" s="187"/>
      <c r="H72" s="187"/>
      <c r="I72" s="188"/>
      <c r="J72" s="189">
        <f>J640</f>
        <v>0</v>
      </c>
      <c r="K72" s="190"/>
    </row>
    <row r="73" s="8" customFormat="1" ht="19.92" customHeight="1">
      <c r="B73" s="184"/>
      <c r="C73" s="185"/>
      <c r="D73" s="186" t="s">
        <v>123</v>
      </c>
      <c r="E73" s="187"/>
      <c r="F73" s="187"/>
      <c r="G73" s="187"/>
      <c r="H73" s="187"/>
      <c r="I73" s="188"/>
      <c r="J73" s="189">
        <f>J700</f>
        <v>0</v>
      </c>
      <c r="K73" s="190"/>
    </row>
    <row r="74" s="8" customFormat="1" ht="19.92" customHeight="1">
      <c r="B74" s="184"/>
      <c r="C74" s="185"/>
      <c r="D74" s="186" t="s">
        <v>124</v>
      </c>
      <c r="E74" s="187"/>
      <c r="F74" s="187"/>
      <c r="G74" s="187"/>
      <c r="H74" s="187"/>
      <c r="I74" s="188"/>
      <c r="J74" s="189">
        <f>J825</f>
        <v>0</v>
      </c>
      <c r="K74" s="190"/>
    </row>
    <row r="75" s="8" customFormat="1" ht="19.92" customHeight="1">
      <c r="B75" s="184"/>
      <c r="C75" s="185"/>
      <c r="D75" s="186" t="s">
        <v>125</v>
      </c>
      <c r="E75" s="187"/>
      <c r="F75" s="187"/>
      <c r="G75" s="187"/>
      <c r="H75" s="187"/>
      <c r="I75" s="188"/>
      <c r="J75" s="189">
        <f>J896</f>
        <v>0</v>
      </c>
      <c r="K75" s="190"/>
    </row>
    <row r="76" s="8" customFormat="1" ht="19.92" customHeight="1">
      <c r="B76" s="184"/>
      <c r="C76" s="185"/>
      <c r="D76" s="186" t="s">
        <v>126</v>
      </c>
      <c r="E76" s="187"/>
      <c r="F76" s="187"/>
      <c r="G76" s="187"/>
      <c r="H76" s="187"/>
      <c r="I76" s="188"/>
      <c r="J76" s="189">
        <f>J968</f>
        <v>0</v>
      </c>
      <c r="K76" s="190"/>
    </row>
    <row r="77" s="8" customFormat="1" ht="19.92" customHeight="1">
      <c r="B77" s="184"/>
      <c r="C77" s="185"/>
      <c r="D77" s="186" t="s">
        <v>127</v>
      </c>
      <c r="E77" s="187"/>
      <c r="F77" s="187"/>
      <c r="G77" s="187"/>
      <c r="H77" s="187"/>
      <c r="I77" s="188"/>
      <c r="J77" s="189">
        <f>J1003</f>
        <v>0</v>
      </c>
      <c r="K77" s="190"/>
    </row>
    <row r="78" s="8" customFormat="1" ht="19.92" customHeight="1">
      <c r="B78" s="184"/>
      <c r="C78" s="185"/>
      <c r="D78" s="186" t="s">
        <v>128</v>
      </c>
      <c r="E78" s="187"/>
      <c r="F78" s="187"/>
      <c r="G78" s="187"/>
      <c r="H78" s="187"/>
      <c r="I78" s="188"/>
      <c r="J78" s="189">
        <f>J1012</f>
        <v>0</v>
      </c>
      <c r="K78" s="190"/>
    </row>
    <row r="79" s="7" customFormat="1" ht="24.96" customHeight="1">
      <c r="B79" s="177"/>
      <c r="C79" s="178"/>
      <c r="D79" s="179" t="s">
        <v>129</v>
      </c>
      <c r="E79" s="180"/>
      <c r="F79" s="180"/>
      <c r="G79" s="180"/>
      <c r="H79" s="180"/>
      <c r="I79" s="181"/>
      <c r="J79" s="182">
        <f>J1028</f>
        <v>0</v>
      </c>
      <c r="K79" s="183"/>
    </row>
    <row r="80" s="8" customFormat="1" ht="19.92" customHeight="1">
      <c r="B80" s="184"/>
      <c r="C80" s="185"/>
      <c r="D80" s="186" t="s">
        <v>130</v>
      </c>
      <c r="E80" s="187"/>
      <c r="F80" s="187"/>
      <c r="G80" s="187"/>
      <c r="H80" s="187"/>
      <c r="I80" s="188"/>
      <c r="J80" s="189">
        <f>J1029</f>
        <v>0</v>
      </c>
      <c r="K80" s="190"/>
    </row>
    <row r="81" s="1" customFormat="1" ht="21.84" customHeight="1">
      <c r="B81" s="46"/>
      <c r="C81" s="47"/>
      <c r="D81" s="47"/>
      <c r="E81" s="47"/>
      <c r="F81" s="47"/>
      <c r="G81" s="47"/>
      <c r="H81" s="47"/>
      <c r="I81" s="144"/>
      <c r="J81" s="47"/>
      <c r="K81" s="51"/>
    </row>
    <row r="82" s="1" customFormat="1" ht="6.96" customHeight="1">
      <c r="B82" s="67"/>
      <c r="C82" s="68"/>
      <c r="D82" s="68"/>
      <c r="E82" s="68"/>
      <c r="F82" s="68"/>
      <c r="G82" s="68"/>
      <c r="H82" s="68"/>
      <c r="I82" s="166"/>
      <c r="J82" s="68"/>
      <c r="K82" s="69"/>
    </row>
    <row r="86" s="1" customFormat="1" ht="6.96" customHeight="1">
      <c r="B86" s="70"/>
      <c r="C86" s="71"/>
      <c r="D86" s="71"/>
      <c r="E86" s="71"/>
      <c r="F86" s="71"/>
      <c r="G86" s="71"/>
      <c r="H86" s="71"/>
      <c r="I86" s="169"/>
      <c r="J86" s="71"/>
      <c r="K86" s="71"/>
      <c r="L86" s="72"/>
    </row>
    <row r="87" s="1" customFormat="1" ht="36.96" customHeight="1">
      <c r="B87" s="46"/>
      <c r="C87" s="73" t="s">
        <v>131</v>
      </c>
      <c r="D87" s="74"/>
      <c r="E87" s="74"/>
      <c r="F87" s="74"/>
      <c r="G87" s="74"/>
      <c r="H87" s="74"/>
      <c r="I87" s="191"/>
      <c r="J87" s="74"/>
      <c r="K87" s="74"/>
      <c r="L87" s="72"/>
    </row>
    <row r="88" s="1" customFormat="1" ht="6.96" customHeight="1">
      <c r="B88" s="46"/>
      <c r="C88" s="74"/>
      <c r="D88" s="74"/>
      <c r="E88" s="74"/>
      <c r="F88" s="74"/>
      <c r="G88" s="74"/>
      <c r="H88" s="74"/>
      <c r="I88" s="191"/>
      <c r="J88" s="74"/>
      <c r="K88" s="74"/>
      <c r="L88" s="72"/>
    </row>
    <row r="89" s="1" customFormat="1" ht="14.4" customHeight="1">
      <c r="B89" s="46"/>
      <c r="C89" s="76" t="s">
        <v>18</v>
      </c>
      <c r="D89" s="74"/>
      <c r="E89" s="74"/>
      <c r="F89" s="74"/>
      <c r="G89" s="74"/>
      <c r="H89" s="74"/>
      <c r="I89" s="191"/>
      <c r="J89" s="74"/>
      <c r="K89" s="74"/>
      <c r="L89" s="72"/>
    </row>
    <row r="90" s="1" customFormat="1" ht="16.5" customHeight="1">
      <c r="B90" s="46"/>
      <c r="C90" s="74"/>
      <c r="D90" s="74"/>
      <c r="E90" s="192" t="str">
        <f>E7</f>
        <v>Realizace úspor energie - SŠ Obchodu, řemesel a služeb Žamberk</v>
      </c>
      <c r="F90" s="76"/>
      <c r="G90" s="76"/>
      <c r="H90" s="76"/>
      <c r="I90" s="191"/>
      <c r="J90" s="74"/>
      <c r="K90" s="74"/>
      <c r="L90" s="72"/>
    </row>
    <row r="91" s="1" customFormat="1" ht="14.4" customHeight="1">
      <c r="B91" s="46"/>
      <c r="C91" s="76" t="s">
        <v>100</v>
      </c>
      <c r="D91" s="74"/>
      <c r="E91" s="74"/>
      <c r="F91" s="74"/>
      <c r="G91" s="74"/>
      <c r="H91" s="74"/>
      <c r="I91" s="191"/>
      <c r="J91" s="74"/>
      <c r="K91" s="74"/>
      <c r="L91" s="72"/>
    </row>
    <row r="92" s="1" customFormat="1" ht="17.25" customHeight="1">
      <c r="B92" s="46"/>
      <c r="C92" s="74"/>
      <c r="D92" s="74"/>
      <c r="E92" s="82" t="str">
        <f>E9</f>
        <v>S01 - Domov mládeže - stavební úpravy</v>
      </c>
      <c r="F92" s="74"/>
      <c r="G92" s="74"/>
      <c r="H92" s="74"/>
      <c r="I92" s="191"/>
      <c r="J92" s="74"/>
      <c r="K92" s="74"/>
      <c r="L92" s="72"/>
    </row>
    <row r="93" s="1" customFormat="1" ht="6.96" customHeight="1">
      <c r="B93" s="46"/>
      <c r="C93" s="74"/>
      <c r="D93" s="74"/>
      <c r="E93" s="74"/>
      <c r="F93" s="74"/>
      <c r="G93" s="74"/>
      <c r="H93" s="74"/>
      <c r="I93" s="191"/>
      <c r="J93" s="74"/>
      <c r="K93" s="74"/>
      <c r="L93" s="72"/>
    </row>
    <row r="94" s="1" customFormat="1" ht="18" customHeight="1">
      <c r="B94" s="46"/>
      <c r="C94" s="76" t="s">
        <v>25</v>
      </c>
      <c r="D94" s="74"/>
      <c r="E94" s="74"/>
      <c r="F94" s="193" t="str">
        <f>F12</f>
        <v>Žamberk, Zámecká 1</v>
      </c>
      <c r="G94" s="74"/>
      <c r="H94" s="74"/>
      <c r="I94" s="194" t="s">
        <v>27</v>
      </c>
      <c r="J94" s="85" t="str">
        <f>IF(J12="","",J12)</f>
        <v>10. 10. 2018</v>
      </c>
      <c r="K94" s="74"/>
      <c r="L94" s="72"/>
    </row>
    <row r="95" s="1" customFormat="1" ht="6.96" customHeight="1">
      <c r="B95" s="46"/>
      <c r="C95" s="74"/>
      <c r="D95" s="74"/>
      <c r="E95" s="74"/>
      <c r="F95" s="74"/>
      <c r="G95" s="74"/>
      <c r="H95" s="74"/>
      <c r="I95" s="191"/>
      <c r="J95" s="74"/>
      <c r="K95" s="74"/>
      <c r="L95" s="72"/>
    </row>
    <row r="96" s="1" customFormat="1">
      <c r="B96" s="46"/>
      <c r="C96" s="76" t="s">
        <v>31</v>
      </c>
      <c r="D96" s="74"/>
      <c r="E96" s="74"/>
      <c r="F96" s="193" t="str">
        <f>E15</f>
        <v>Střední škola obchodu, řemesel a služeb Žamberk</v>
      </c>
      <c r="G96" s="74"/>
      <c r="H96" s="74"/>
      <c r="I96" s="194" t="s">
        <v>37</v>
      </c>
      <c r="J96" s="193" t="str">
        <f>E21</f>
        <v>KIP spol. s r.o., Litomyšl</v>
      </c>
      <c r="K96" s="74"/>
      <c r="L96" s="72"/>
    </row>
    <row r="97" s="1" customFormat="1" ht="14.4" customHeight="1">
      <c r="B97" s="46"/>
      <c r="C97" s="76" t="s">
        <v>35</v>
      </c>
      <c r="D97" s="74"/>
      <c r="E97" s="74"/>
      <c r="F97" s="193" t="str">
        <f>IF(E18="","",E18)</f>
        <v/>
      </c>
      <c r="G97" s="74"/>
      <c r="H97" s="74"/>
      <c r="I97" s="191"/>
      <c r="J97" s="74"/>
      <c r="K97" s="74"/>
      <c r="L97" s="72"/>
    </row>
    <row r="98" s="1" customFormat="1" ht="10.32" customHeight="1">
      <c r="B98" s="46"/>
      <c r="C98" s="74"/>
      <c r="D98" s="74"/>
      <c r="E98" s="74"/>
      <c r="F98" s="74"/>
      <c r="G98" s="74"/>
      <c r="H98" s="74"/>
      <c r="I98" s="191"/>
      <c r="J98" s="74"/>
      <c r="K98" s="74"/>
      <c r="L98" s="72"/>
    </row>
    <row r="99" s="9" customFormat="1" ht="29.28" customHeight="1">
      <c r="B99" s="195"/>
      <c r="C99" s="196" t="s">
        <v>132</v>
      </c>
      <c r="D99" s="197" t="s">
        <v>60</v>
      </c>
      <c r="E99" s="197" t="s">
        <v>56</v>
      </c>
      <c r="F99" s="197" t="s">
        <v>133</v>
      </c>
      <c r="G99" s="197" t="s">
        <v>134</v>
      </c>
      <c r="H99" s="197" t="s">
        <v>135</v>
      </c>
      <c r="I99" s="198" t="s">
        <v>136</v>
      </c>
      <c r="J99" s="197" t="s">
        <v>104</v>
      </c>
      <c r="K99" s="199" t="s">
        <v>137</v>
      </c>
      <c r="L99" s="200"/>
      <c r="M99" s="102" t="s">
        <v>138</v>
      </c>
      <c r="N99" s="103" t="s">
        <v>45</v>
      </c>
      <c r="O99" s="103" t="s">
        <v>139</v>
      </c>
      <c r="P99" s="103" t="s">
        <v>140</v>
      </c>
      <c r="Q99" s="103" t="s">
        <v>141</v>
      </c>
      <c r="R99" s="103" t="s">
        <v>142</v>
      </c>
      <c r="S99" s="103" t="s">
        <v>143</v>
      </c>
      <c r="T99" s="104" t="s">
        <v>144</v>
      </c>
    </row>
    <row r="100" s="1" customFormat="1" ht="29.28" customHeight="1">
      <c r="B100" s="46"/>
      <c r="C100" s="108" t="s">
        <v>105</v>
      </c>
      <c r="D100" s="74"/>
      <c r="E100" s="74"/>
      <c r="F100" s="74"/>
      <c r="G100" s="74"/>
      <c r="H100" s="74"/>
      <c r="I100" s="191"/>
      <c r="J100" s="201">
        <f>BK100</f>
        <v>0</v>
      </c>
      <c r="K100" s="74"/>
      <c r="L100" s="72"/>
      <c r="M100" s="105"/>
      <c r="N100" s="106"/>
      <c r="O100" s="106"/>
      <c r="P100" s="202">
        <f>P101+P453+P1028</f>
        <v>0</v>
      </c>
      <c r="Q100" s="106"/>
      <c r="R100" s="202">
        <f>R101+R453+R1028</f>
        <v>111.96336581</v>
      </c>
      <c r="S100" s="106"/>
      <c r="T100" s="203">
        <f>T101+T453+T1028</f>
        <v>68.571896820000006</v>
      </c>
      <c r="AT100" s="24" t="s">
        <v>74</v>
      </c>
      <c r="AU100" s="24" t="s">
        <v>106</v>
      </c>
      <c r="BK100" s="204">
        <f>BK101+BK453+BK1028</f>
        <v>0</v>
      </c>
    </row>
    <row r="101" s="10" customFormat="1" ht="37.44001" customHeight="1">
      <c r="B101" s="205"/>
      <c r="C101" s="206"/>
      <c r="D101" s="207" t="s">
        <v>74</v>
      </c>
      <c r="E101" s="208" t="s">
        <v>145</v>
      </c>
      <c r="F101" s="208" t="s">
        <v>146</v>
      </c>
      <c r="G101" s="206"/>
      <c r="H101" s="206"/>
      <c r="I101" s="209"/>
      <c r="J101" s="210">
        <f>BK101</f>
        <v>0</v>
      </c>
      <c r="K101" s="206"/>
      <c r="L101" s="211"/>
      <c r="M101" s="212"/>
      <c r="N101" s="213"/>
      <c r="O101" s="213"/>
      <c r="P101" s="214">
        <f>P102+P123+P134+P141+P154+P315+P432+P450</f>
        <v>0</v>
      </c>
      <c r="Q101" s="213"/>
      <c r="R101" s="214">
        <f>R102+R123+R134+R141+R154+R315+R432+R450</f>
        <v>48.462242059999994</v>
      </c>
      <c r="S101" s="213"/>
      <c r="T101" s="215">
        <f>T102+T123+T134+T141+T154+T315+T432+T450</f>
        <v>35.468227000000006</v>
      </c>
      <c r="AR101" s="216" t="s">
        <v>24</v>
      </c>
      <c r="AT101" s="217" t="s">
        <v>74</v>
      </c>
      <c r="AU101" s="217" t="s">
        <v>75</v>
      </c>
      <c r="AY101" s="216" t="s">
        <v>147</v>
      </c>
      <c r="BK101" s="218">
        <f>BK102+BK123+BK134+BK141+BK154+BK315+BK432+BK450</f>
        <v>0</v>
      </c>
    </row>
    <row r="102" s="10" customFormat="1" ht="19.92" customHeight="1">
      <c r="B102" s="205"/>
      <c r="C102" s="206"/>
      <c r="D102" s="207" t="s">
        <v>74</v>
      </c>
      <c r="E102" s="219" t="s">
        <v>24</v>
      </c>
      <c r="F102" s="219" t="s">
        <v>148</v>
      </c>
      <c r="G102" s="206"/>
      <c r="H102" s="206"/>
      <c r="I102" s="209"/>
      <c r="J102" s="220">
        <f>BK102</f>
        <v>0</v>
      </c>
      <c r="K102" s="206"/>
      <c r="L102" s="211"/>
      <c r="M102" s="212"/>
      <c r="N102" s="213"/>
      <c r="O102" s="213"/>
      <c r="P102" s="214">
        <f>SUM(P103:P122)</f>
        <v>0</v>
      </c>
      <c r="Q102" s="213"/>
      <c r="R102" s="214">
        <f>SUM(R103:R122)</f>
        <v>0.0012800000000000001</v>
      </c>
      <c r="S102" s="213"/>
      <c r="T102" s="215">
        <f>SUM(T103:T122)</f>
        <v>16.490200000000002</v>
      </c>
      <c r="AR102" s="216" t="s">
        <v>24</v>
      </c>
      <c r="AT102" s="217" t="s">
        <v>74</v>
      </c>
      <c r="AU102" s="217" t="s">
        <v>24</v>
      </c>
      <c r="AY102" s="216" t="s">
        <v>147</v>
      </c>
      <c r="BK102" s="218">
        <f>SUM(BK103:BK122)</f>
        <v>0</v>
      </c>
    </row>
    <row r="103" s="1" customFormat="1" ht="25.5" customHeight="1">
      <c r="B103" s="46"/>
      <c r="C103" s="221" t="s">
        <v>24</v>
      </c>
      <c r="D103" s="221" t="s">
        <v>149</v>
      </c>
      <c r="E103" s="222" t="s">
        <v>150</v>
      </c>
      <c r="F103" s="223" t="s">
        <v>151</v>
      </c>
      <c r="G103" s="224" t="s">
        <v>152</v>
      </c>
      <c r="H103" s="225">
        <v>11.6</v>
      </c>
      <c r="I103" s="226"/>
      <c r="J103" s="227">
        <f>ROUND(I103*H103,2)</f>
        <v>0</v>
      </c>
      <c r="K103" s="223" t="s">
        <v>153</v>
      </c>
      <c r="L103" s="72"/>
      <c r="M103" s="228" t="s">
        <v>22</v>
      </c>
      <c r="N103" s="229" t="s">
        <v>46</v>
      </c>
      <c r="O103" s="47"/>
      <c r="P103" s="230">
        <f>O103*H103</f>
        <v>0</v>
      </c>
      <c r="Q103" s="230">
        <v>0</v>
      </c>
      <c r="R103" s="230">
        <f>Q103*H103</f>
        <v>0</v>
      </c>
      <c r="S103" s="230">
        <v>0.28100000000000003</v>
      </c>
      <c r="T103" s="231">
        <f>S103*H103</f>
        <v>3.2596000000000003</v>
      </c>
      <c r="AR103" s="24" t="s">
        <v>154</v>
      </c>
      <c r="AT103" s="24" t="s">
        <v>149</v>
      </c>
      <c r="AU103" s="24" t="s">
        <v>84</v>
      </c>
      <c r="AY103" s="24" t="s">
        <v>147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24</v>
      </c>
      <c r="BK103" s="232">
        <f>ROUND(I103*H103,2)</f>
        <v>0</v>
      </c>
      <c r="BL103" s="24" t="s">
        <v>154</v>
      </c>
      <c r="BM103" s="24" t="s">
        <v>155</v>
      </c>
    </row>
    <row r="104" s="1" customFormat="1">
      <c r="B104" s="46"/>
      <c r="C104" s="74"/>
      <c r="D104" s="233" t="s">
        <v>156</v>
      </c>
      <c r="E104" s="74"/>
      <c r="F104" s="234" t="s">
        <v>157</v>
      </c>
      <c r="G104" s="74"/>
      <c r="H104" s="74"/>
      <c r="I104" s="191"/>
      <c r="J104" s="74"/>
      <c r="K104" s="74"/>
      <c r="L104" s="72"/>
      <c r="M104" s="235"/>
      <c r="N104" s="47"/>
      <c r="O104" s="47"/>
      <c r="P104" s="47"/>
      <c r="Q104" s="47"/>
      <c r="R104" s="47"/>
      <c r="S104" s="47"/>
      <c r="T104" s="95"/>
      <c r="AT104" s="24" t="s">
        <v>156</v>
      </c>
      <c r="AU104" s="24" t="s">
        <v>84</v>
      </c>
    </row>
    <row r="105" s="11" customFormat="1">
      <c r="B105" s="236"/>
      <c r="C105" s="237"/>
      <c r="D105" s="233" t="s">
        <v>158</v>
      </c>
      <c r="E105" s="238" t="s">
        <v>22</v>
      </c>
      <c r="F105" s="239" t="s">
        <v>159</v>
      </c>
      <c r="G105" s="237"/>
      <c r="H105" s="240">
        <v>11.6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AT105" s="246" t="s">
        <v>158</v>
      </c>
      <c r="AU105" s="246" t="s">
        <v>84</v>
      </c>
      <c r="AV105" s="11" t="s">
        <v>84</v>
      </c>
      <c r="AW105" s="11" t="s">
        <v>39</v>
      </c>
      <c r="AX105" s="11" t="s">
        <v>24</v>
      </c>
      <c r="AY105" s="246" t="s">
        <v>147</v>
      </c>
    </row>
    <row r="106" s="1" customFormat="1" ht="16.5" customHeight="1">
      <c r="B106" s="46"/>
      <c r="C106" s="221" t="s">
        <v>84</v>
      </c>
      <c r="D106" s="221" t="s">
        <v>149</v>
      </c>
      <c r="E106" s="222" t="s">
        <v>160</v>
      </c>
      <c r="F106" s="223" t="s">
        <v>161</v>
      </c>
      <c r="G106" s="224" t="s">
        <v>152</v>
      </c>
      <c r="H106" s="225">
        <v>17.399999999999999</v>
      </c>
      <c r="I106" s="226"/>
      <c r="J106" s="227">
        <f>ROUND(I106*H106,2)</f>
        <v>0</v>
      </c>
      <c r="K106" s="223" t="s">
        <v>153</v>
      </c>
      <c r="L106" s="72"/>
      <c r="M106" s="228" t="s">
        <v>22</v>
      </c>
      <c r="N106" s="229" t="s">
        <v>46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0.255</v>
      </c>
      <c r="T106" s="231">
        <f>S106*H106</f>
        <v>4.4369999999999994</v>
      </c>
      <c r="AR106" s="24" t="s">
        <v>154</v>
      </c>
      <c r="AT106" s="24" t="s">
        <v>149</v>
      </c>
      <c r="AU106" s="24" t="s">
        <v>84</v>
      </c>
      <c r="AY106" s="24" t="s">
        <v>147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24</v>
      </c>
      <c r="BK106" s="232">
        <f>ROUND(I106*H106,2)</f>
        <v>0</v>
      </c>
      <c r="BL106" s="24" t="s">
        <v>154</v>
      </c>
      <c r="BM106" s="24" t="s">
        <v>162</v>
      </c>
    </row>
    <row r="107" s="1" customFormat="1">
      <c r="B107" s="46"/>
      <c r="C107" s="74"/>
      <c r="D107" s="233" t="s">
        <v>156</v>
      </c>
      <c r="E107" s="74"/>
      <c r="F107" s="234" t="s">
        <v>163</v>
      </c>
      <c r="G107" s="74"/>
      <c r="H107" s="74"/>
      <c r="I107" s="191"/>
      <c r="J107" s="74"/>
      <c r="K107" s="74"/>
      <c r="L107" s="72"/>
      <c r="M107" s="235"/>
      <c r="N107" s="47"/>
      <c r="O107" s="47"/>
      <c r="P107" s="47"/>
      <c r="Q107" s="47"/>
      <c r="R107" s="47"/>
      <c r="S107" s="47"/>
      <c r="T107" s="95"/>
      <c r="AT107" s="24" t="s">
        <v>156</v>
      </c>
      <c r="AU107" s="24" t="s">
        <v>84</v>
      </c>
    </row>
    <row r="108" s="11" customFormat="1">
      <c r="B108" s="236"/>
      <c r="C108" s="237"/>
      <c r="D108" s="233" t="s">
        <v>158</v>
      </c>
      <c r="E108" s="238" t="s">
        <v>22</v>
      </c>
      <c r="F108" s="239" t="s">
        <v>164</v>
      </c>
      <c r="G108" s="237"/>
      <c r="H108" s="240">
        <v>11.699999999999999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AT108" s="246" t="s">
        <v>158</v>
      </c>
      <c r="AU108" s="246" t="s">
        <v>84</v>
      </c>
      <c r="AV108" s="11" t="s">
        <v>84</v>
      </c>
      <c r="AW108" s="11" t="s">
        <v>39</v>
      </c>
      <c r="AX108" s="11" t="s">
        <v>75</v>
      </c>
      <c r="AY108" s="246" t="s">
        <v>147</v>
      </c>
    </row>
    <row r="109" s="11" customFormat="1">
      <c r="B109" s="236"/>
      <c r="C109" s="237"/>
      <c r="D109" s="233" t="s">
        <v>158</v>
      </c>
      <c r="E109" s="238" t="s">
        <v>22</v>
      </c>
      <c r="F109" s="239" t="s">
        <v>165</v>
      </c>
      <c r="G109" s="237"/>
      <c r="H109" s="240">
        <v>5.7000000000000002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AT109" s="246" t="s">
        <v>158</v>
      </c>
      <c r="AU109" s="246" t="s">
        <v>84</v>
      </c>
      <c r="AV109" s="11" t="s">
        <v>84</v>
      </c>
      <c r="AW109" s="11" t="s">
        <v>39</v>
      </c>
      <c r="AX109" s="11" t="s">
        <v>75</v>
      </c>
      <c r="AY109" s="246" t="s">
        <v>147</v>
      </c>
    </row>
    <row r="110" s="12" customFormat="1">
      <c r="B110" s="247"/>
      <c r="C110" s="248"/>
      <c r="D110" s="233" t="s">
        <v>158</v>
      </c>
      <c r="E110" s="249" t="s">
        <v>22</v>
      </c>
      <c r="F110" s="250" t="s">
        <v>166</v>
      </c>
      <c r="G110" s="248"/>
      <c r="H110" s="251">
        <v>17.399999999999999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AT110" s="257" t="s">
        <v>158</v>
      </c>
      <c r="AU110" s="257" t="s">
        <v>84</v>
      </c>
      <c r="AV110" s="12" t="s">
        <v>154</v>
      </c>
      <c r="AW110" s="12" t="s">
        <v>39</v>
      </c>
      <c r="AX110" s="12" t="s">
        <v>24</v>
      </c>
      <c r="AY110" s="257" t="s">
        <v>147</v>
      </c>
    </row>
    <row r="111" s="1" customFormat="1" ht="25.5" customHeight="1">
      <c r="B111" s="46"/>
      <c r="C111" s="221" t="s">
        <v>167</v>
      </c>
      <c r="D111" s="221" t="s">
        <v>149</v>
      </c>
      <c r="E111" s="222" t="s">
        <v>168</v>
      </c>
      <c r="F111" s="223" t="s">
        <v>169</v>
      </c>
      <c r="G111" s="224" t="s">
        <v>152</v>
      </c>
      <c r="H111" s="225">
        <v>29</v>
      </c>
      <c r="I111" s="226"/>
      <c r="J111" s="227">
        <f>ROUND(I111*H111,2)</f>
        <v>0</v>
      </c>
      <c r="K111" s="223" t="s">
        <v>153</v>
      </c>
      <c r="L111" s="72"/>
      <c r="M111" s="228" t="s">
        <v>22</v>
      </c>
      <c r="N111" s="229" t="s">
        <v>46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0.16</v>
      </c>
      <c r="T111" s="231">
        <f>S111*H111</f>
        <v>4.6399999999999997</v>
      </c>
      <c r="AR111" s="24" t="s">
        <v>154</v>
      </c>
      <c r="AT111" s="24" t="s">
        <v>149</v>
      </c>
      <c r="AU111" s="24" t="s">
        <v>84</v>
      </c>
      <c r="AY111" s="24" t="s">
        <v>147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24</v>
      </c>
      <c r="BK111" s="232">
        <f>ROUND(I111*H111,2)</f>
        <v>0</v>
      </c>
      <c r="BL111" s="24" t="s">
        <v>154</v>
      </c>
      <c r="BM111" s="24" t="s">
        <v>170</v>
      </c>
    </row>
    <row r="112" s="1" customFormat="1">
      <c r="B112" s="46"/>
      <c r="C112" s="74"/>
      <c r="D112" s="233" t="s">
        <v>156</v>
      </c>
      <c r="E112" s="74"/>
      <c r="F112" s="234" t="s">
        <v>171</v>
      </c>
      <c r="G112" s="74"/>
      <c r="H112" s="74"/>
      <c r="I112" s="191"/>
      <c r="J112" s="74"/>
      <c r="K112" s="74"/>
      <c r="L112" s="72"/>
      <c r="M112" s="235"/>
      <c r="N112" s="47"/>
      <c r="O112" s="47"/>
      <c r="P112" s="47"/>
      <c r="Q112" s="47"/>
      <c r="R112" s="47"/>
      <c r="S112" s="47"/>
      <c r="T112" s="95"/>
      <c r="AT112" s="24" t="s">
        <v>156</v>
      </c>
      <c r="AU112" s="24" t="s">
        <v>84</v>
      </c>
    </row>
    <row r="113" s="11" customFormat="1">
      <c r="B113" s="236"/>
      <c r="C113" s="237"/>
      <c r="D113" s="233" t="s">
        <v>158</v>
      </c>
      <c r="E113" s="238" t="s">
        <v>22</v>
      </c>
      <c r="F113" s="239" t="s">
        <v>159</v>
      </c>
      <c r="G113" s="237"/>
      <c r="H113" s="240">
        <v>11.6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AT113" s="246" t="s">
        <v>158</v>
      </c>
      <c r="AU113" s="246" t="s">
        <v>84</v>
      </c>
      <c r="AV113" s="11" t="s">
        <v>84</v>
      </c>
      <c r="AW113" s="11" t="s">
        <v>39</v>
      </c>
      <c r="AX113" s="11" t="s">
        <v>75</v>
      </c>
      <c r="AY113" s="246" t="s">
        <v>147</v>
      </c>
    </row>
    <row r="114" s="11" customFormat="1">
      <c r="B114" s="236"/>
      <c r="C114" s="237"/>
      <c r="D114" s="233" t="s">
        <v>158</v>
      </c>
      <c r="E114" s="238" t="s">
        <v>22</v>
      </c>
      <c r="F114" s="239" t="s">
        <v>164</v>
      </c>
      <c r="G114" s="237"/>
      <c r="H114" s="240">
        <v>11.699999999999999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AT114" s="246" t="s">
        <v>158</v>
      </c>
      <c r="AU114" s="246" t="s">
        <v>84</v>
      </c>
      <c r="AV114" s="11" t="s">
        <v>84</v>
      </c>
      <c r="AW114" s="11" t="s">
        <v>39</v>
      </c>
      <c r="AX114" s="11" t="s">
        <v>75</v>
      </c>
      <c r="AY114" s="246" t="s">
        <v>147</v>
      </c>
    </row>
    <row r="115" s="11" customFormat="1">
      <c r="B115" s="236"/>
      <c r="C115" s="237"/>
      <c r="D115" s="233" t="s">
        <v>158</v>
      </c>
      <c r="E115" s="238" t="s">
        <v>22</v>
      </c>
      <c r="F115" s="239" t="s">
        <v>165</v>
      </c>
      <c r="G115" s="237"/>
      <c r="H115" s="240">
        <v>5.7000000000000002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AT115" s="246" t="s">
        <v>158</v>
      </c>
      <c r="AU115" s="246" t="s">
        <v>84</v>
      </c>
      <c r="AV115" s="11" t="s">
        <v>84</v>
      </c>
      <c r="AW115" s="11" t="s">
        <v>39</v>
      </c>
      <c r="AX115" s="11" t="s">
        <v>75</v>
      </c>
      <c r="AY115" s="246" t="s">
        <v>147</v>
      </c>
    </row>
    <row r="116" s="12" customFormat="1">
      <c r="B116" s="247"/>
      <c r="C116" s="248"/>
      <c r="D116" s="233" t="s">
        <v>158</v>
      </c>
      <c r="E116" s="249" t="s">
        <v>22</v>
      </c>
      <c r="F116" s="250" t="s">
        <v>166</v>
      </c>
      <c r="G116" s="248"/>
      <c r="H116" s="251">
        <v>29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AT116" s="257" t="s">
        <v>158</v>
      </c>
      <c r="AU116" s="257" t="s">
        <v>84</v>
      </c>
      <c r="AV116" s="12" t="s">
        <v>154</v>
      </c>
      <c r="AW116" s="12" t="s">
        <v>39</v>
      </c>
      <c r="AX116" s="12" t="s">
        <v>24</v>
      </c>
      <c r="AY116" s="257" t="s">
        <v>147</v>
      </c>
    </row>
    <row r="117" s="1" customFormat="1" ht="25.5" customHeight="1">
      <c r="B117" s="46"/>
      <c r="C117" s="221" t="s">
        <v>154</v>
      </c>
      <c r="D117" s="221" t="s">
        <v>149</v>
      </c>
      <c r="E117" s="222" t="s">
        <v>172</v>
      </c>
      <c r="F117" s="223" t="s">
        <v>173</v>
      </c>
      <c r="G117" s="224" t="s">
        <v>152</v>
      </c>
      <c r="H117" s="225">
        <v>32</v>
      </c>
      <c r="I117" s="226"/>
      <c r="J117" s="227">
        <f>ROUND(I117*H117,2)</f>
        <v>0</v>
      </c>
      <c r="K117" s="223" t="s">
        <v>153</v>
      </c>
      <c r="L117" s="72"/>
      <c r="M117" s="228" t="s">
        <v>22</v>
      </c>
      <c r="N117" s="229" t="s">
        <v>46</v>
      </c>
      <c r="O117" s="47"/>
      <c r="P117" s="230">
        <f>O117*H117</f>
        <v>0</v>
      </c>
      <c r="Q117" s="230">
        <v>4.0000000000000003E-05</v>
      </c>
      <c r="R117" s="230">
        <f>Q117*H117</f>
        <v>0.0012800000000000001</v>
      </c>
      <c r="S117" s="230">
        <v>0.128</v>
      </c>
      <c r="T117" s="231">
        <f>S117*H117</f>
        <v>4.0960000000000001</v>
      </c>
      <c r="AR117" s="24" t="s">
        <v>154</v>
      </c>
      <c r="AT117" s="24" t="s">
        <v>149</v>
      </c>
      <c r="AU117" s="24" t="s">
        <v>84</v>
      </c>
      <c r="AY117" s="24" t="s">
        <v>147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24</v>
      </c>
      <c r="BK117" s="232">
        <f>ROUND(I117*H117,2)</f>
        <v>0</v>
      </c>
      <c r="BL117" s="24" t="s">
        <v>154</v>
      </c>
      <c r="BM117" s="24" t="s">
        <v>174</v>
      </c>
    </row>
    <row r="118" s="1" customFormat="1">
      <c r="B118" s="46"/>
      <c r="C118" s="74"/>
      <c r="D118" s="233" t="s">
        <v>156</v>
      </c>
      <c r="E118" s="74"/>
      <c r="F118" s="234" t="s">
        <v>175</v>
      </c>
      <c r="G118" s="74"/>
      <c r="H118" s="74"/>
      <c r="I118" s="191"/>
      <c r="J118" s="74"/>
      <c r="K118" s="74"/>
      <c r="L118" s="72"/>
      <c r="M118" s="235"/>
      <c r="N118" s="47"/>
      <c r="O118" s="47"/>
      <c r="P118" s="47"/>
      <c r="Q118" s="47"/>
      <c r="R118" s="47"/>
      <c r="S118" s="47"/>
      <c r="T118" s="95"/>
      <c r="AT118" s="24" t="s">
        <v>156</v>
      </c>
      <c r="AU118" s="24" t="s">
        <v>84</v>
      </c>
    </row>
    <row r="119" s="11" customFormat="1">
      <c r="B119" s="236"/>
      <c r="C119" s="237"/>
      <c r="D119" s="233" t="s">
        <v>158</v>
      </c>
      <c r="E119" s="238" t="s">
        <v>22</v>
      </c>
      <c r="F119" s="239" t="s">
        <v>176</v>
      </c>
      <c r="G119" s="237"/>
      <c r="H119" s="240">
        <v>32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AT119" s="246" t="s">
        <v>158</v>
      </c>
      <c r="AU119" s="246" t="s">
        <v>84</v>
      </c>
      <c r="AV119" s="11" t="s">
        <v>84</v>
      </c>
      <c r="AW119" s="11" t="s">
        <v>39</v>
      </c>
      <c r="AX119" s="11" t="s">
        <v>24</v>
      </c>
      <c r="AY119" s="246" t="s">
        <v>147</v>
      </c>
    </row>
    <row r="120" s="1" customFormat="1" ht="16.5" customHeight="1">
      <c r="B120" s="46"/>
      <c r="C120" s="221" t="s">
        <v>177</v>
      </c>
      <c r="D120" s="221" t="s">
        <v>149</v>
      </c>
      <c r="E120" s="222" t="s">
        <v>178</v>
      </c>
      <c r="F120" s="223" t="s">
        <v>179</v>
      </c>
      <c r="G120" s="224" t="s">
        <v>152</v>
      </c>
      <c r="H120" s="225">
        <v>72</v>
      </c>
      <c r="I120" s="226"/>
      <c r="J120" s="227">
        <f>ROUND(I120*H120,2)</f>
        <v>0</v>
      </c>
      <c r="K120" s="223" t="s">
        <v>153</v>
      </c>
      <c r="L120" s="72"/>
      <c r="M120" s="228" t="s">
        <v>22</v>
      </c>
      <c r="N120" s="229" t="s">
        <v>46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0.00080000000000000004</v>
      </c>
      <c r="T120" s="231">
        <f>S120*H120</f>
        <v>0.057600000000000005</v>
      </c>
      <c r="AR120" s="24" t="s">
        <v>154</v>
      </c>
      <c r="AT120" s="24" t="s">
        <v>149</v>
      </c>
      <c r="AU120" s="24" t="s">
        <v>84</v>
      </c>
      <c r="AY120" s="24" t="s">
        <v>147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24</v>
      </c>
      <c r="BK120" s="232">
        <f>ROUND(I120*H120,2)</f>
        <v>0</v>
      </c>
      <c r="BL120" s="24" t="s">
        <v>154</v>
      </c>
      <c r="BM120" s="24" t="s">
        <v>180</v>
      </c>
    </row>
    <row r="121" s="1" customFormat="1">
      <c r="B121" s="46"/>
      <c r="C121" s="74"/>
      <c r="D121" s="233" t="s">
        <v>156</v>
      </c>
      <c r="E121" s="74"/>
      <c r="F121" s="234" t="s">
        <v>181</v>
      </c>
      <c r="G121" s="74"/>
      <c r="H121" s="74"/>
      <c r="I121" s="191"/>
      <c r="J121" s="74"/>
      <c r="K121" s="74"/>
      <c r="L121" s="72"/>
      <c r="M121" s="235"/>
      <c r="N121" s="47"/>
      <c r="O121" s="47"/>
      <c r="P121" s="47"/>
      <c r="Q121" s="47"/>
      <c r="R121" s="47"/>
      <c r="S121" s="47"/>
      <c r="T121" s="95"/>
      <c r="AT121" s="24" t="s">
        <v>156</v>
      </c>
      <c r="AU121" s="24" t="s">
        <v>84</v>
      </c>
    </row>
    <row r="122" s="11" customFormat="1">
      <c r="B122" s="236"/>
      <c r="C122" s="237"/>
      <c r="D122" s="233" t="s">
        <v>158</v>
      </c>
      <c r="E122" s="238" t="s">
        <v>22</v>
      </c>
      <c r="F122" s="239" t="s">
        <v>182</v>
      </c>
      <c r="G122" s="237"/>
      <c r="H122" s="240">
        <v>72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AT122" s="246" t="s">
        <v>158</v>
      </c>
      <c r="AU122" s="246" t="s">
        <v>84</v>
      </c>
      <c r="AV122" s="11" t="s">
        <v>84</v>
      </c>
      <c r="AW122" s="11" t="s">
        <v>39</v>
      </c>
      <c r="AX122" s="11" t="s">
        <v>24</v>
      </c>
      <c r="AY122" s="246" t="s">
        <v>147</v>
      </c>
    </row>
    <row r="123" s="10" customFormat="1" ht="29.88" customHeight="1">
      <c r="B123" s="205"/>
      <c r="C123" s="206"/>
      <c r="D123" s="207" t="s">
        <v>74</v>
      </c>
      <c r="E123" s="219" t="s">
        <v>167</v>
      </c>
      <c r="F123" s="219" t="s">
        <v>183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SUM(P124:P133)</f>
        <v>0</v>
      </c>
      <c r="Q123" s="213"/>
      <c r="R123" s="214">
        <f>SUM(R124:R133)</f>
        <v>1.24878563</v>
      </c>
      <c r="S123" s="213"/>
      <c r="T123" s="215">
        <f>SUM(T124:T133)</f>
        <v>0</v>
      </c>
      <c r="AR123" s="216" t="s">
        <v>24</v>
      </c>
      <c r="AT123" s="217" t="s">
        <v>74</v>
      </c>
      <c r="AU123" s="217" t="s">
        <v>24</v>
      </c>
      <c r="AY123" s="216" t="s">
        <v>147</v>
      </c>
      <c r="BK123" s="218">
        <f>SUM(BK124:BK133)</f>
        <v>0</v>
      </c>
    </row>
    <row r="124" s="1" customFormat="1" ht="25.5" customHeight="1">
      <c r="B124" s="46"/>
      <c r="C124" s="221" t="s">
        <v>184</v>
      </c>
      <c r="D124" s="221" t="s">
        <v>149</v>
      </c>
      <c r="E124" s="222" t="s">
        <v>185</v>
      </c>
      <c r="F124" s="223" t="s">
        <v>186</v>
      </c>
      <c r="G124" s="224" t="s">
        <v>187</v>
      </c>
      <c r="H124" s="225">
        <v>30</v>
      </c>
      <c r="I124" s="226"/>
      <c r="J124" s="227">
        <f>ROUND(I124*H124,2)</f>
        <v>0</v>
      </c>
      <c r="K124" s="223" t="s">
        <v>153</v>
      </c>
      <c r="L124" s="72"/>
      <c r="M124" s="228" t="s">
        <v>22</v>
      </c>
      <c r="N124" s="229" t="s">
        <v>46</v>
      </c>
      <c r="O124" s="47"/>
      <c r="P124" s="230">
        <f>O124*H124</f>
        <v>0</v>
      </c>
      <c r="Q124" s="230">
        <v>0.012619999999999999</v>
      </c>
      <c r="R124" s="230">
        <f>Q124*H124</f>
        <v>0.37859999999999999</v>
      </c>
      <c r="S124" s="230">
        <v>0</v>
      </c>
      <c r="T124" s="231">
        <f>S124*H124</f>
        <v>0</v>
      </c>
      <c r="AR124" s="24" t="s">
        <v>154</v>
      </c>
      <c r="AT124" s="24" t="s">
        <v>149</v>
      </c>
      <c r="AU124" s="24" t="s">
        <v>84</v>
      </c>
      <c r="AY124" s="24" t="s">
        <v>147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24</v>
      </c>
      <c r="BK124" s="232">
        <f>ROUND(I124*H124,2)</f>
        <v>0</v>
      </c>
      <c r="BL124" s="24" t="s">
        <v>154</v>
      </c>
      <c r="BM124" s="24" t="s">
        <v>188</v>
      </c>
    </row>
    <row r="125" s="1" customFormat="1">
      <c r="B125" s="46"/>
      <c r="C125" s="74"/>
      <c r="D125" s="233" t="s">
        <v>156</v>
      </c>
      <c r="E125" s="74"/>
      <c r="F125" s="234" t="s">
        <v>189</v>
      </c>
      <c r="G125" s="74"/>
      <c r="H125" s="74"/>
      <c r="I125" s="191"/>
      <c r="J125" s="74"/>
      <c r="K125" s="74"/>
      <c r="L125" s="72"/>
      <c r="M125" s="235"/>
      <c r="N125" s="47"/>
      <c r="O125" s="47"/>
      <c r="P125" s="47"/>
      <c r="Q125" s="47"/>
      <c r="R125" s="47"/>
      <c r="S125" s="47"/>
      <c r="T125" s="95"/>
      <c r="AT125" s="24" t="s">
        <v>156</v>
      </c>
      <c r="AU125" s="24" t="s">
        <v>84</v>
      </c>
    </row>
    <row r="126" s="11" customFormat="1">
      <c r="B126" s="236"/>
      <c r="C126" s="237"/>
      <c r="D126" s="233" t="s">
        <v>158</v>
      </c>
      <c r="E126" s="238" t="s">
        <v>22</v>
      </c>
      <c r="F126" s="239" t="s">
        <v>190</v>
      </c>
      <c r="G126" s="237"/>
      <c r="H126" s="240">
        <v>30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AT126" s="246" t="s">
        <v>158</v>
      </c>
      <c r="AU126" s="246" t="s">
        <v>84</v>
      </c>
      <c r="AV126" s="11" t="s">
        <v>84</v>
      </c>
      <c r="AW126" s="11" t="s">
        <v>39</v>
      </c>
      <c r="AX126" s="11" t="s">
        <v>24</v>
      </c>
      <c r="AY126" s="246" t="s">
        <v>147</v>
      </c>
    </row>
    <row r="127" s="1" customFormat="1" ht="25.5" customHeight="1">
      <c r="B127" s="46"/>
      <c r="C127" s="221" t="s">
        <v>191</v>
      </c>
      <c r="D127" s="221" t="s">
        <v>149</v>
      </c>
      <c r="E127" s="222" t="s">
        <v>192</v>
      </c>
      <c r="F127" s="223" t="s">
        <v>193</v>
      </c>
      <c r="G127" s="224" t="s">
        <v>194</v>
      </c>
      <c r="H127" s="225">
        <v>1.1810000000000001</v>
      </c>
      <c r="I127" s="226"/>
      <c r="J127" s="227">
        <f>ROUND(I127*H127,2)</f>
        <v>0</v>
      </c>
      <c r="K127" s="223" t="s">
        <v>153</v>
      </c>
      <c r="L127" s="72"/>
      <c r="M127" s="228" t="s">
        <v>22</v>
      </c>
      <c r="N127" s="229" t="s">
        <v>46</v>
      </c>
      <c r="O127" s="47"/>
      <c r="P127" s="230">
        <f>O127*H127</f>
        <v>0</v>
      </c>
      <c r="Q127" s="230">
        <v>0.56423000000000001</v>
      </c>
      <c r="R127" s="230">
        <f>Q127*H127</f>
        <v>0.66635563000000009</v>
      </c>
      <c r="S127" s="230">
        <v>0</v>
      </c>
      <c r="T127" s="231">
        <f>S127*H127</f>
        <v>0</v>
      </c>
      <c r="AR127" s="24" t="s">
        <v>154</v>
      </c>
      <c r="AT127" s="24" t="s">
        <v>149</v>
      </c>
      <c r="AU127" s="24" t="s">
        <v>84</v>
      </c>
      <c r="AY127" s="24" t="s">
        <v>147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24" t="s">
        <v>24</v>
      </c>
      <c r="BK127" s="232">
        <f>ROUND(I127*H127,2)</f>
        <v>0</v>
      </c>
      <c r="BL127" s="24" t="s">
        <v>154</v>
      </c>
      <c r="BM127" s="24" t="s">
        <v>195</v>
      </c>
    </row>
    <row r="128" s="1" customFormat="1">
      <c r="B128" s="46"/>
      <c r="C128" s="74"/>
      <c r="D128" s="233" t="s">
        <v>156</v>
      </c>
      <c r="E128" s="74"/>
      <c r="F128" s="234" t="s">
        <v>196</v>
      </c>
      <c r="G128" s="74"/>
      <c r="H128" s="74"/>
      <c r="I128" s="191"/>
      <c r="J128" s="74"/>
      <c r="K128" s="74"/>
      <c r="L128" s="72"/>
      <c r="M128" s="235"/>
      <c r="N128" s="47"/>
      <c r="O128" s="47"/>
      <c r="P128" s="47"/>
      <c r="Q128" s="47"/>
      <c r="R128" s="47"/>
      <c r="S128" s="47"/>
      <c r="T128" s="95"/>
      <c r="AT128" s="24" t="s">
        <v>156</v>
      </c>
      <c r="AU128" s="24" t="s">
        <v>84</v>
      </c>
    </row>
    <row r="129" s="11" customFormat="1">
      <c r="B129" s="236"/>
      <c r="C129" s="237"/>
      <c r="D129" s="233" t="s">
        <v>158</v>
      </c>
      <c r="E129" s="238" t="s">
        <v>22</v>
      </c>
      <c r="F129" s="239" t="s">
        <v>197</v>
      </c>
      <c r="G129" s="237"/>
      <c r="H129" s="240">
        <v>1.1810000000000001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AT129" s="246" t="s">
        <v>158</v>
      </c>
      <c r="AU129" s="246" t="s">
        <v>84</v>
      </c>
      <c r="AV129" s="11" t="s">
        <v>84</v>
      </c>
      <c r="AW129" s="11" t="s">
        <v>39</v>
      </c>
      <c r="AX129" s="11" t="s">
        <v>75</v>
      </c>
      <c r="AY129" s="246" t="s">
        <v>147</v>
      </c>
    </row>
    <row r="130" s="12" customFormat="1">
      <c r="B130" s="247"/>
      <c r="C130" s="248"/>
      <c r="D130" s="233" t="s">
        <v>158</v>
      </c>
      <c r="E130" s="249" t="s">
        <v>22</v>
      </c>
      <c r="F130" s="250" t="s">
        <v>166</v>
      </c>
      <c r="G130" s="248"/>
      <c r="H130" s="251">
        <v>1.1810000000000001</v>
      </c>
      <c r="I130" s="252"/>
      <c r="J130" s="248"/>
      <c r="K130" s="248"/>
      <c r="L130" s="253"/>
      <c r="M130" s="254"/>
      <c r="N130" s="255"/>
      <c r="O130" s="255"/>
      <c r="P130" s="255"/>
      <c r="Q130" s="255"/>
      <c r="R130" s="255"/>
      <c r="S130" s="255"/>
      <c r="T130" s="256"/>
      <c r="AT130" s="257" t="s">
        <v>158</v>
      </c>
      <c r="AU130" s="257" t="s">
        <v>84</v>
      </c>
      <c r="AV130" s="12" t="s">
        <v>154</v>
      </c>
      <c r="AW130" s="12" t="s">
        <v>39</v>
      </c>
      <c r="AX130" s="12" t="s">
        <v>24</v>
      </c>
      <c r="AY130" s="257" t="s">
        <v>147</v>
      </c>
    </row>
    <row r="131" s="1" customFormat="1" ht="16.5" customHeight="1">
      <c r="B131" s="46"/>
      <c r="C131" s="221" t="s">
        <v>198</v>
      </c>
      <c r="D131" s="221" t="s">
        <v>149</v>
      </c>
      <c r="E131" s="222" t="s">
        <v>199</v>
      </c>
      <c r="F131" s="223" t="s">
        <v>200</v>
      </c>
      <c r="G131" s="224" t="s">
        <v>201</v>
      </c>
      <c r="H131" s="225">
        <v>0.187</v>
      </c>
      <c r="I131" s="226"/>
      <c r="J131" s="227">
        <f>ROUND(I131*H131,2)</f>
        <v>0</v>
      </c>
      <c r="K131" s="223" t="s">
        <v>153</v>
      </c>
      <c r="L131" s="72"/>
      <c r="M131" s="228" t="s">
        <v>22</v>
      </c>
      <c r="N131" s="229" t="s">
        <v>46</v>
      </c>
      <c r="O131" s="47"/>
      <c r="P131" s="230">
        <f>O131*H131</f>
        <v>0</v>
      </c>
      <c r="Q131" s="230">
        <v>1.0900000000000001</v>
      </c>
      <c r="R131" s="230">
        <f>Q131*H131</f>
        <v>0.20383000000000001</v>
      </c>
      <c r="S131" s="230">
        <v>0</v>
      </c>
      <c r="T131" s="231">
        <f>S131*H131</f>
        <v>0</v>
      </c>
      <c r="AR131" s="24" t="s">
        <v>154</v>
      </c>
      <c r="AT131" s="24" t="s">
        <v>149</v>
      </c>
      <c r="AU131" s="24" t="s">
        <v>84</v>
      </c>
      <c r="AY131" s="24" t="s">
        <v>147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24" t="s">
        <v>24</v>
      </c>
      <c r="BK131" s="232">
        <f>ROUND(I131*H131,2)</f>
        <v>0</v>
      </c>
      <c r="BL131" s="24" t="s">
        <v>154</v>
      </c>
      <c r="BM131" s="24" t="s">
        <v>202</v>
      </c>
    </row>
    <row r="132" s="1" customFormat="1">
      <c r="B132" s="46"/>
      <c r="C132" s="74"/>
      <c r="D132" s="233" t="s">
        <v>156</v>
      </c>
      <c r="E132" s="74"/>
      <c r="F132" s="234" t="s">
        <v>203</v>
      </c>
      <c r="G132" s="74"/>
      <c r="H132" s="74"/>
      <c r="I132" s="191"/>
      <c r="J132" s="74"/>
      <c r="K132" s="74"/>
      <c r="L132" s="72"/>
      <c r="M132" s="235"/>
      <c r="N132" s="47"/>
      <c r="O132" s="47"/>
      <c r="P132" s="47"/>
      <c r="Q132" s="47"/>
      <c r="R132" s="47"/>
      <c r="S132" s="47"/>
      <c r="T132" s="95"/>
      <c r="AT132" s="24" t="s">
        <v>156</v>
      </c>
      <c r="AU132" s="24" t="s">
        <v>84</v>
      </c>
    </row>
    <row r="133" s="11" customFormat="1">
      <c r="B133" s="236"/>
      <c r="C133" s="237"/>
      <c r="D133" s="233" t="s">
        <v>158</v>
      </c>
      <c r="E133" s="238" t="s">
        <v>22</v>
      </c>
      <c r="F133" s="239" t="s">
        <v>204</v>
      </c>
      <c r="G133" s="237"/>
      <c r="H133" s="240">
        <v>0.187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AT133" s="246" t="s">
        <v>158</v>
      </c>
      <c r="AU133" s="246" t="s">
        <v>84</v>
      </c>
      <c r="AV133" s="11" t="s">
        <v>84</v>
      </c>
      <c r="AW133" s="11" t="s">
        <v>39</v>
      </c>
      <c r="AX133" s="11" t="s">
        <v>24</v>
      </c>
      <c r="AY133" s="246" t="s">
        <v>147</v>
      </c>
    </row>
    <row r="134" s="10" customFormat="1" ht="29.88" customHeight="1">
      <c r="B134" s="205"/>
      <c r="C134" s="206"/>
      <c r="D134" s="207" t="s">
        <v>74</v>
      </c>
      <c r="E134" s="219" t="s">
        <v>154</v>
      </c>
      <c r="F134" s="219" t="s">
        <v>205</v>
      </c>
      <c r="G134" s="206"/>
      <c r="H134" s="206"/>
      <c r="I134" s="209"/>
      <c r="J134" s="220">
        <f>BK134</f>
        <v>0</v>
      </c>
      <c r="K134" s="206"/>
      <c r="L134" s="211"/>
      <c r="M134" s="212"/>
      <c r="N134" s="213"/>
      <c r="O134" s="213"/>
      <c r="P134" s="214">
        <f>SUM(P135:P140)</f>
        <v>0</v>
      </c>
      <c r="Q134" s="213"/>
      <c r="R134" s="214">
        <f>SUM(R135:R140)</f>
        <v>2.6162413999999998</v>
      </c>
      <c r="S134" s="213"/>
      <c r="T134" s="215">
        <f>SUM(T135:T140)</f>
        <v>0</v>
      </c>
      <c r="AR134" s="216" t="s">
        <v>24</v>
      </c>
      <c r="AT134" s="217" t="s">
        <v>74</v>
      </c>
      <c r="AU134" s="217" t="s">
        <v>24</v>
      </c>
      <c r="AY134" s="216" t="s">
        <v>147</v>
      </c>
      <c r="BK134" s="218">
        <f>SUM(BK135:BK140)</f>
        <v>0</v>
      </c>
    </row>
    <row r="135" s="1" customFormat="1" ht="16.5" customHeight="1">
      <c r="B135" s="46"/>
      <c r="C135" s="221" t="s">
        <v>206</v>
      </c>
      <c r="D135" s="221" t="s">
        <v>149</v>
      </c>
      <c r="E135" s="222" t="s">
        <v>207</v>
      </c>
      <c r="F135" s="223" t="s">
        <v>208</v>
      </c>
      <c r="G135" s="224" t="s">
        <v>194</v>
      </c>
      <c r="H135" s="225">
        <v>0.315</v>
      </c>
      <c r="I135" s="226"/>
      <c r="J135" s="227">
        <f>ROUND(I135*H135,2)</f>
        <v>0</v>
      </c>
      <c r="K135" s="223" t="s">
        <v>153</v>
      </c>
      <c r="L135" s="72"/>
      <c r="M135" s="228" t="s">
        <v>22</v>
      </c>
      <c r="N135" s="229" t="s">
        <v>46</v>
      </c>
      <c r="O135" s="47"/>
      <c r="P135" s="230">
        <f>O135*H135</f>
        <v>0</v>
      </c>
      <c r="Q135" s="230">
        <v>2.3427600000000002</v>
      </c>
      <c r="R135" s="230">
        <f>Q135*H135</f>
        <v>0.73796940000000011</v>
      </c>
      <c r="S135" s="230">
        <v>0</v>
      </c>
      <c r="T135" s="231">
        <f>S135*H135</f>
        <v>0</v>
      </c>
      <c r="AR135" s="24" t="s">
        <v>154</v>
      </c>
      <c r="AT135" s="24" t="s">
        <v>149</v>
      </c>
      <c r="AU135" s="24" t="s">
        <v>84</v>
      </c>
      <c r="AY135" s="24" t="s">
        <v>147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24</v>
      </c>
      <c r="BK135" s="232">
        <f>ROUND(I135*H135,2)</f>
        <v>0</v>
      </c>
      <c r="BL135" s="24" t="s">
        <v>154</v>
      </c>
      <c r="BM135" s="24" t="s">
        <v>209</v>
      </c>
    </row>
    <row r="136" s="1" customFormat="1">
      <c r="B136" s="46"/>
      <c r="C136" s="74"/>
      <c r="D136" s="233" t="s">
        <v>156</v>
      </c>
      <c r="E136" s="74"/>
      <c r="F136" s="234" t="s">
        <v>210</v>
      </c>
      <c r="G136" s="74"/>
      <c r="H136" s="74"/>
      <c r="I136" s="191"/>
      <c r="J136" s="74"/>
      <c r="K136" s="74"/>
      <c r="L136" s="72"/>
      <c r="M136" s="235"/>
      <c r="N136" s="47"/>
      <c r="O136" s="47"/>
      <c r="P136" s="47"/>
      <c r="Q136" s="47"/>
      <c r="R136" s="47"/>
      <c r="S136" s="47"/>
      <c r="T136" s="95"/>
      <c r="AT136" s="24" t="s">
        <v>156</v>
      </c>
      <c r="AU136" s="24" t="s">
        <v>84</v>
      </c>
    </row>
    <row r="137" s="11" customFormat="1">
      <c r="B137" s="236"/>
      <c r="C137" s="237"/>
      <c r="D137" s="233" t="s">
        <v>158</v>
      </c>
      <c r="E137" s="238" t="s">
        <v>22</v>
      </c>
      <c r="F137" s="239" t="s">
        <v>211</v>
      </c>
      <c r="G137" s="237"/>
      <c r="H137" s="240">
        <v>0.315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AT137" s="246" t="s">
        <v>158</v>
      </c>
      <c r="AU137" s="246" t="s">
        <v>84</v>
      </c>
      <c r="AV137" s="11" t="s">
        <v>84</v>
      </c>
      <c r="AW137" s="11" t="s">
        <v>39</v>
      </c>
      <c r="AX137" s="11" t="s">
        <v>24</v>
      </c>
      <c r="AY137" s="246" t="s">
        <v>147</v>
      </c>
    </row>
    <row r="138" s="1" customFormat="1" ht="25.5" customHeight="1">
      <c r="B138" s="46"/>
      <c r="C138" s="221" t="s">
        <v>29</v>
      </c>
      <c r="D138" s="221" t="s">
        <v>149</v>
      </c>
      <c r="E138" s="222" t="s">
        <v>212</v>
      </c>
      <c r="F138" s="223" t="s">
        <v>213</v>
      </c>
      <c r="G138" s="224" t="s">
        <v>152</v>
      </c>
      <c r="H138" s="225">
        <v>11.6</v>
      </c>
      <c r="I138" s="226"/>
      <c r="J138" s="227">
        <f>ROUND(I138*H138,2)</f>
        <v>0</v>
      </c>
      <c r="K138" s="223" t="s">
        <v>153</v>
      </c>
      <c r="L138" s="72"/>
      <c r="M138" s="228" t="s">
        <v>22</v>
      </c>
      <c r="N138" s="229" t="s">
        <v>46</v>
      </c>
      <c r="O138" s="47"/>
      <c r="P138" s="230">
        <f>O138*H138</f>
        <v>0</v>
      </c>
      <c r="Q138" s="230">
        <v>0.16192000000000001</v>
      </c>
      <c r="R138" s="230">
        <f>Q138*H138</f>
        <v>1.8782719999999999</v>
      </c>
      <c r="S138" s="230">
        <v>0</v>
      </c>
      <c r="T138" s="231">
        <f>S138*H138</f>
        <v>0</v>
      </c>
      <c r="AR138" s="24" t="s">
        <v>154</v>
      </c>
      <c r="AT138" s="24" t="s">
        <v>149</v>
      </c>
      <c r="AU138" s="24" t="s">
        <v>84</v>
      </c>
      <c r="AY138" s="24" t="s">
        <v>147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24</v>
      </c>
      <c r="BK138" s="232">
        <f>ROUND(I138*H138,2)</f>
        <v>0</v>
      </c>
      <c r="BL138" s="24" t="s">
        <v>154</v>
      </c>
      <c r="BM138" s="24" t="s">
        <v>214</v>
      </c>
    </row>
    <row r="139" s="1" customFormat="1">
      <c r="B139" s="46"/>
      <c r="C139" s="74"/>
      <c r="D139" s="233" t="s">
        <v>156</v>
      </c>
      <c r="E139" s="74"/>
      <c r="F139" s="234" t="s">
        <v>215</v>
      </c>
      <c r="G139" s="74"/>
      <c r="H139" s="74"/>
      <c r="I139" s="191"/>
      <c r="J139" s="74"/>
      <c r="K139" s="74"/>
      <c r="L139" s="72"/>
      <c r="M139" s="235"/>
      <c r="N139" s="47"/>
      <c r="O139" s="47"/>
      <c r="P139" s="47"/>
      <c r="Q139" s="47"/>
      <c r="R139" s="47"/>
      <c r="S139" s="47"/>
      <c r="T139" s="95"/>
      <c r="AT139" s="24" t="s">
        <v>156</v>
      </c>
      <c r="AU139" s="24" t="s">
        <v>84</v>
      </c>
    </row>
    <row r="140" s="11" customFormat="1">
      <c r="B140" s="236"/>
      <c r="C140" s="237"/>
      <c r="D140" s="233" t="s">
        <v>158</v>
      </c>
      <c r="E140" s="238" t="s">
        <v>22</v>
      </c>
      <c r="F140" s="239" t="s">
        <v>216</v>
      </c>
      <c r="G140" s="237"/>
      <c r="H140" s="240">
        <v>11.6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AT140" s="246" t="s">
        <v>158</v>
      </c>
      <c r="AU140" s="246" t="s">
        <v>84</v>
      </c>
      <c r="AV140" s="11" t="s">
        <v>84</v>
      </c>
      <c r="AW140" s="11" t="s">
        <v>39</v>
      </c>
      <c r="AX140" s="11" t="s">
        <v>24</v>
      </c>
      <c r="AY140" s="246" t="s">
        <v>147</v>
      </c>
    </row>
    <row r="141" s="10" customFormat="1" ht="29.88" customHeight="1">
      <c r="B141" s="205"/>
      <c r="C141" s="206"/>
      <c r="D141" s="207" t="s">
        <v>74</v>
      </c>
      <c r="E141" s="219" t="s">
        <v>177</v>
      </c>
      <c r="F141" s="219" t="s">
        <v>217</v>
      </c>
      <c r="G141" s="206"/>
      <c r="H141" s="206"/>
      <c r="I141" s="209"/>
      <c r="J141" s="220">
        <f>BK141</f>
        <v>0</v>
      </c>
      <c r="K141" s="206"/>
      <c r="L141" s="211"/>
      <c r="M141" s="212"/>
      <c r="N141" s="213"/>
      <c r="O141" s="213"/>
      <c r="P141" s="214">
        <f>SUM(P142:P153)</f>
        <v>0</v>
      </c>
      <c r="Q141" s="213"/>
      <c r="R141" s="214">
        <f>SUM(R142:R153)</f>
        <v>6.225039999999999</v>
      </c>
      <c r="S141" s="213"/>
      <c r="T141" s="215">
        <f>SUM(T142:T153)</f>
        <v>0</v>
      </c>
      <c r="AR141" s="216" t="s">
        <v>24</v>
      </c>
      <c r="AT141" s="217" t="s">
        <v>74</v>
      </c>
      <c r="AU141" s="217" t="s">
        <v>24</v>
      </c>
      <c r="AY141" s="216" t="s">
        <v>147</v>
      </c>
      <c r="BK141" s="218">
        <f>SUM(BK142:BK153)</f>
        <v>0</v>
      </c>
    </row>
    <row r="142" s="1" customFormat="1" ht="16.5" customHeight="1">
      <c r="B142" s="46"/>
      <c r="C142" s="221" t="s">
        <v>218</v>
      </c>
      <c r="D142" s="221" t="s">
        <v>149</v>
      </c>
      <c r="E142" s="222" t="s">
        <v>219</v>
      </c>
      <c r="F142" s="223" t="s">
        <v>220</v>
      </c>
      <c r="G142" s="224" t="s">
        <v>152</v>
      </c>
      <c r="H142" s="225">
        <v>32</v>
      </c>
      <c r="I142" s="226"/>
      <c r="J142" s="227">
        <f>ROUND(I142*H142,2)</f>
        <v>0</v>
      </c>
      <c r="K142" s="223" t="s">
        <v>153</v>
      </c>
      <c r="L142" s="72"/>
      <c r="M142" s="228" t="s">
        <v>22</v>
      </c>
      <c r="N142" s="229" t="s">
        <v>46</v>
      </c>
      <c r="O142" s="47"/>
      <c r="P142" s="230">
        <f>O142*H142</f>
        <v>0</v>
      </c>
      <c r="Q142" s="230">
        <v>0.00071000000000000002</v>
      </c>
      <c r="R142" s="230">
        <f>Q142*H142</f>
        <v>0.022720000000000001</v>
      </c>
      <c r="S142" s="230">
        <v>0</v>
      </c>
      <c r="T142" s="231">
        <f>S142*H142</f>
        <v>0</v>
      </c>
      <c r="AR142" s="24" t="s">
        <v>154</v>
      </c>
      <c r="AT142" s="24" t="s">
        <v>149</v>
      </c>
      <c r="AU142" s="24" t="s">
        <v>84</v>
      </c>
      <c r="AY142" s="24" t="s">
        <v>147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24" t="s">
        <v>24</v>
      </c>
      <c r="BK142" s="232">
        <f>ROUND(I142*H142,2)</f>
        <v>0</v>
      </c>
      <c r="BL142" s="24" t="s">
        <v>154</v>
      </c>
      <c r="BM142" s="24" t="s">
        <v>221</v>
      </c>
    </row>
    <row r="143" s="1" customFormat="1">
      <c r="B143" s="46"/>
      <c r="C143" s="74"/>
      <c r="D143" s="233" t="s">
        <v>156</v>
      </c>
      <c r="E143" s="74"/>
      <c r="F143" s="234" t="s">
        <v>222</v>
      </c>
      <c r="G143" s="74"/>
      <c r="H143" s="74"/>
      <c r="I143" s="191"/>
      <c r="J143" s="74"/>
      <c r="K143" s="74"/>
      <c r="L143" s="72"/>
      <c r="M143" s="235"/>
      <c r="N143" s="47"/>
      <c r="O143" s="47"/>
      <c r="P143" s="47"/>
      <c r="Q143" s="47"/>
      <c r="R143" s="47"/>
      <c r="S143" s="47"/>
      <c r="T143" s="95"/>
      <c r="AT143" s="24" t="s">
        <v>156</v>
      </c>
      <c r="AU143" s="24" t="s">
        <v>84</v>
      </c>
    </row>
    <row r="144" s="11" customFormat="1">
      <c r="B144" s="236"/>
      <c r="C144" s="237"/>
      <c r="D144" s="233" t="s">
        <v>158</v>
      </c>
      <c r="E144" s="238" t="s">
        <v>22</v>
      </c>
      <c r="F144" s="239" t="s">
        <v>176</v>
      </c>
      <c r="G144" s="237"/>
      <c r="H144" s="240">
        <v>32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158</v>
      </c>
      <c r="AU144" s="246" t="s">
        <v>84</v>
      </c>
      <c r="AV144" s="11" t="s">
        <v>84</v>
      </c>
      <c r="AW144" s="11" t="s">
        <v>39</v>
      </c>
      <c r="AX144" s="11" t="s">
        <v>24</v>
      </c>
      <c r="AY144" s="246" t="s">
        <v>147</v>
      </c>
    </row>
    <row r="145" s="1" customFormat="1" ht="25.5" customHeight="1">
      <c r="B145" s="46"/>
      <c r="C145" s="221" t="s">
        <v>223</v>
      </c>
      <c r="D145" s="221" t="s">
        <v>149</v>
      </c>
      <c r="E145" s="222" t="s">
        <v>224</v>
      </c>
      <c r="F145" s="223" t="s">
        <v>225</v>
      </c>
      <c r="G145" s="224" t="s">
        <v>152</v>
      </c>
      <c r="H145" s="225">
        <v>32</v>
      </c>
      <c r="I145" s="226"/>
      <c r="J145" s="227">
        <f>ROUND(I145*H145,2)</f>
        <v>0</v>
      </c>
      <c r="K145" s="223" t="s">
        <v>153</v>
      </c>
      <c r="L145" s="72"/>
      <c r="M145" s="228" t="s">
        <v>22</v>
      </c>
      <c r="N145" s="229" t="s">
        <v>46</v>
      </c>
      <c r="O145" s="47"/>
      <c r="P145" s="230">
        <f>O145*H145</f>
        <v>0</v>
      </c>
      <c r="Q145" s="230">
        <v>0.12966</v>
      </c>
      <c r="R145" s="230">
        <f>Q145*H145</f>
        <v>4.1491199999999999</v>
      </c>
      <c r="S145" s="230">
        <v>0</v>
      </c>
      <c r="T145" s="231">
        <f>S145*H145</f>
        <v>0</v>
      </c>
      <c r="AR145" s="24" t="s">
        <v>154</v>
      </c>
      <c r="AT145" s="24" t="s">
        <v>149</v>
      </c>
      <c r="AU145" s="24" t="s">
        <v>84</v>
      </c>
      <c r="AY145" s="24" t="s">
        <v>147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24</v>
      </c>
      <c r="BK145" s="232">
        <f>ROUND(I145*H145,2)</f>
        <v>0</v>
      </c>
      <c r="BL145" s="24" t="s">
        <v>154</v>
      </c>
      <c r="BM145" s="24" t="s">
        <v>226</v>
      </c>
    </row>
    <row r="146" s="1" customFormat="1">
      <c r="B146" s="46"/>
      <c r="C146" s="74"/>
      <c r="D146" s="233" t="s">
        <v>156</v>
      </c>
      <c r="E146" s="74"/>
      <c r="F146" s="234" t="s">
        <v>227</v>
      </c>
      <c r="G146" s="74"/>
      <c r="H146" s="74"/>
      <c r="I146" s="191"/>
      <c r="J146" s="74"/>
      <c r="K146" s="74"/>
      <c r="L146" s="72"/>
      <c r="M146" s="235"/>
      <c r="N146" s="47"/>
      <c r="O146" s="47"/>
      <c r="P146" s="47"/>
      <c r="Q146" s="47"/>
      <c r="R146" s="47"/>
      <c r="S146" s="47"/>
      <c r="T146" s="95"/>
      <c r="AT146" s="24" t="s">
        <v>156</v>
      </c>
      <c r="AU146" s="24" t="s">
        <v>84</v>
      </c>
    </row>
    <row r="147" s="11" customFormat="1">
      <c r="B147" s="236"/>
      <c r="C147" s="237"/>
      <c r="D147" s="233" t="s">
        <v>158</v>
      </c>
      <c r="E147" s="238" t="s">
        <v>22</v>
      </c>
      <c r="F147" s="239" t="s">
        <v>176</v>
      </c>
      <c r="G147" s="237"/>
      <c r="H147" s="240">
        <v>32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158</v>
      </c>
      <c r="AU147" s="246" t="s">
        <v>84</v>
      </c>
      <c r="AV147" s="11" t="s">
        <v>84</v>
      </c>
      <c r="AW147" s="11" t="s">
        <v>39</v>
      </c>
      <c r="AX147" s="11" t="s">
        <v>24</v>
      </c>
      <c r="AY147" s="246" t="s">
        <v>147</v>
      </c>
    </row>
    <row r="148" s="1" customFormat="1" ht="16.5" customHeight="1">
      <c r="B148" s="46"/>
      <c r="C148" s="221" t="s">
        <v>228</v>
      </c>
      <c r="D148" s="221" t="s">
        <v>149</v>
      </c>
      <c r="E148" s="222" t="s">
        <v>229</v>
      </c>
      <c r="F148" s="223" t="s">
        <v>230</v>
      </c>
      <c r="G148" s="224" t="s">
        <v>152</v>
      </c>
      <c r="H148" s="225">
        <v>11.6</v>
      </c>
      <c r="I148" s="226"/>
      <c r="J148" s="227">
        <f>ROUND(I148*H148,2)</f>
        <v>0</v>
      </c>
      <c r="K148" s="223" t="s">
        <v>153</v>
      </c>
      <c r="L148" s="72"/>
      <c r="M148" s="228" t="s">
        <v>22</v>
      </c>
      <c r="N148" s="229" t="s">
        <v>46</v>
      </c>
      <c r="O148" s="47"/>
      <c r="P148" s="230">
        <f>O148*H148</f>
        <v>0</v>
      </c>
      <c r="Q148" s="230">
        <v>0.16700000000000001</v>
      </c>
      <c r="R148" s="230">
        <f>Q148*H148</f>
        <v>1.9372</v>
      </c>
      <c r="S148" s="230">
        <v>0</v>
      </c>
      <c r="T148" s="231">
        <f>S148*H148</f>
        <v>0</v>
      </c>
      <c r="AR148" s="24" t="s">
        <v>154</v>
      </c>
      <c r="AT148" s="24" t="s">
        <v>149</v>
      </c>
      <c r="AU148" s="24" t="s">
        <v>84</v>
      </c>
      <c r="AY148" s="24" t="s">
        <v>147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24" t="s">
        <v>24</v>
      </c>
      <c r="BK148" s="232">
        <f>ROUND(I148*H148,2)</f>
        <v>0</v>
      </c>
      <c r="BL148" s="24" t="s">
        <v>154</v>
      </c>
      <c r="BM148" s="24" t="s">
        <v>231</v>
      </c>
    </row>
    <row r="149" s="1" customFormat="1">
      <c r="B149" s="46"/>
      <c r="C149" s="74"/>
      <c r="D149" s="233" t="s">
        <v>156</v>
      </c>
      <c r="E149" s="74"/>
      <c r="F149" s="234" t="s">
        <v>232</v>
      </c>
      <c r="G149" s="74"/>
      <c r="H149" s="74"/>
      <c r="I149" s="191"/>
      <c r="J149" s="74"/>
      <c r="K149" s="74"/>
      <c r="L149" s="72"/>
      <c r="M149" s="235"/>
      <c r="N149" s="47"/>
      <c r="O149" s="47"/>
      <c r="P149" s="47"/>
      <c r="Q149" s="47"/>
      <c r="R149" s="47"/>
      <c r="S149" s="47"/>
      <c r="T149" s="95"/>
      <c r="AT149" s="24" t="s">
        <v>156</v>
      </c>
      <c r="AU149" s="24" t="s">
        <v>84</v>
      </c>
    </row>
    <row r="150" s="11" customFormat="1">
      <c r="B150" s="236"/>
      <c r="C150" s="237"/>
      <c r="D150" s="233" t="s">
        <v>158</v>
      </c>
      <c r="E150" s="238" t="s">
        <v>22</v>
      </c>
      <c r="F150" s="239" t="s">
        <v>233</v>
      </c>
      <c r="G150" s="237"/>
      <c r="H150" s="240">
        <v>11.6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AT150" s="246" t="s">
        <v>158</v>
      </c>
      <c r="AU150" s="246" t="s">
        <v>84</v>
      </c>
      <c r="AV150" s="11" t="s">
        <v>84</v>
      </c>
      <c r="AW150" s="11" t="s">
        <v>39</v>
      </c>
      <c r="AX150" s="11" t="s">
        <v>24</v>
      </c>
      <c r="AY150" s="246" t="s">
        <v>147</v>
      </c>
    </row>
    <row r="151" s="1" customFormat="1" ht="16.5" customHeight="1">
      <c r="B151" s="46"/>
      <c r="C151" s="258" t="s">
        <v>234</v>
      </c>
      <c r="D151" s="258" t="s">
        <v>235</v>
      </c>
      <c r="E151" s="259" t="s">
        <v>236</v>
      </c>
      <c r="F151" s="260" t="s">
        <v>237</v>
      </c>
      <c r="G151" s="261" t="s">
        <v>201</v>
      </c>
      <c r="H151" s="262">
        <v>0.11600000000000001</v>
      </c>
      <c r="I151" s="263"/>
      <c r="J151" s="264">
        <f>ROUND(I151*H151,2)</f>
        <v>0</v>
      </c>
      <c r="K151" s="260" t="s">
        <v>153</v>
      </c>
      <c r="L151" s="265"/>
      <c r="M151" s="266" t="s">
        <v>22</v>
      </c>
      <c r="N151" s="267" t="s">
        <v>46</v>
      </c>
      <c r="O151" s="47"/>
      <c r="P151" s="230">
        <f>O151*H151</f>
        <v>0</v>
      </c>
      <c r="Q151" s="230">
        <v>1</v>
      </c>
      <c r="R151" s="230">
        <f>Q151*H151</f>
        <v>0.11600000000000001</v>
      </c>
      <c r="S151" s="230">
        <v>0</v>
      </c>
      <c r="T151" s="231">
        <f>S151*H151</f>
        <v>0</v>
      </c>
      <c r="AR151" s="24" t="s">
        <v>198</v>
      </c>
      <c r="AT151" s="24" t="s">
        <v>235</v>
      </c>
      <c r="AU151" s="24" t="s">
        <v>84</v>
      </c>
      <c r="AY151" s="24" t="s">
        <v>147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24</v>
      </c>
      <c r="BK151" s="232">
        <f>ROUND(I151*H151,2)</f>
        <v>0</v>
      </c>
      <c r="BL151" s="24" t="s">
        <v>154</v>
      </c>
      <c r="BM151" s="24" t="s">
        <v>238</v>
      </c>
    </row>
    <row r="152" s="1" customFormat="1">
      <c r="B152" s="46"/>
      <c r="C152" s="74"/>
      <c r="D152" s="233" t="s">
        <v>156</v>
      </c>
      <c r="E152" s="74"/>
      <c r="F152" s="234" t="s">
        <v>239</v>
      </c>
      <c r="G152" s="74"/>
      <c r="H152" s="74"/>
      <c r="I152" s="191"/>
      <c r="J152" s="74"/>
      <c r="K152" s="74"/>
      <c r="L152" s="72"/>
      <c r="M152" s="235"/>
      <c r="N152" s="47"/>
      <c r="O152" s="47"/>
      <c r="P152" s="47"/>
      <c r="Q152" s="47"/>
      <c r="R152" s="47"/>
      <c r="S152" s="47"/>
      <c r="T152" s="95"/>
      <c r="AT152" s="24" t="s">
        <v>156</v>
      </c>
      <c r="AU152" s="24" t="s">
        <v>84</v>
      </c>
    </row>
    <row r="153" s="11" customFormat="1">
      <c r="B153" s="236"/>
      <c r="C153" s="237"/>
      <c r="D153" s="233" t="s">
        <v>158</v>
      </c>
      <c r="E153" s="237"/>
      <c r="F153" s="239" t="s">
        <v>240</v>
      </c>
      <c r="G153" s="237"/>
      <c r="H153" s="240">
        <v>0.11600000000000001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158</v>
      </c>
      <c r="AU153" s="246" t="s">
        <v>84</v>
      </c>
      <c r="AV153" s="11" t="s">
        <v>84</v>
      </c>
      <c r="AW153" s="11" t="s">
        <v>6</v>
      </c>
      <c r="AX153" s="11" t="s">
        <v>24</v>
      </c>
      <c r="AY153" s="246" t="s">
        <v>147</v>
      </c>
    </row>
    <row r="154" s="10" customFormat="1" ht="29.88" customHeight="1">
      <c r="B154" s="205"/>
      <c r="C154" s="206"/>
      <c r="D154" s="207" t="s">
        <v>74</v>
      </c>
      <c r="E154" s="219" t="s">
        <v>184</v>
      </c>
      <c r="F154" s="219" t="s">
        <v>241</v>
      </c>
      <c r="G154" s="206"/>
      <c r="H154" s="206"/>
      <c r="I154" s="209"/>
      <c r="J154" s="220">
        <f>BK154</f>
        <v>0</v>
      </c>
      <c r="K154" s="206"/>
      <c r="L154" s="211"/>
      <c r="M154" s="212"/>
      <c r="N154" s="213"/>
      <c r="O154" s="213"/>
      <c r="P154" s="214">
        <f>SUM(P155:P314)</f>
        <v>0</v>
      </c>
      <c r="Q154" s="213"/>
      <c r="R154" s="214">
        <f>SUM(R155:R314)</f>
        <v>37.487684430000002</v>
      </c>
      <c r="S154" s="213"/>
      <c r="T154" s="215">
        <f>SUM(T155:T314)</f>
        <v>0</v>
      </c>
      <c r="AR154" s="216" t="s">
        <v>24</v>
      </c>
      <c r="AT154" s="217" t="s">
        <v>74</v>
      </c>
      <c r="AU154" s="217" t="s">
        <v>24</v>
      </c>
      <c r="AY154" s="216" t="s">
        <v>147</v>
      </c>
      <c r="BK154" s="218">
        <f>SUM(BK155:BK314)</f>
        <v>0</v>
      </c>
    </row>
    <row r="155" s="1" customFormat="1" ht="16.5" customHeight="1">
      <c r="B155" s="46"/>
      <c r="C155" s="221" t="s">
        <v>10</v>
      </c>
      <c r="D155" s="221" t="s">
        <v>149</v>
      </c>
      <c r="E155" s="222" t="s">
        <v>242</v>
      </c>
      <c r="F155" s="223" t="s">
        <v>243</v>
      </c>
      <c r="G155" s="224" t="s">
        <v>152</v>
      </c>
      <c r="H155" s="225">
        <v>157.44800000000001</v>
      </c>
      <c r="I155" s="226"/>
      <c r="J155" s="227">
        <f>ROUND(I155*H155,2)</f>
        <v>0</v>
      </c>
      <c r="K155" s="223" t="s">
        <v>244</v>
      </c>
      <c r="L155" s="72"/>
      <c r="M155" s="228" t="s">
        <v>22</v>
      </c>
      <c r="N155" s="229" t="s">
        <v>46</v>
      </c>
      <c r="O155" s="47"/>
      <c r="P155" s="230">
        <f>O155*H155</f>
        <v>0</v>
      </c>
      <c r="Q155" s="230">
        <v>0.033579999999999999</v>
      </c>
      <c r="R155" s="230">
        <f>Q155*H155</f>
        <v>5.2871038400000003</v>
      </c>
      <c r="S155" s="230">
        <v>0</v>
      </c>
      <c r="T155" s="231">
        <f>S155*H155</f>
        <v>0</v>
      </c>
      <c r="AR155" s="24" t="s">
        <v>245</v>
      </c>
      <c r="AT155" s="24" t="s">
        <v>149</v>
      </c>
      <c r="AU155" s="24" t="s">
        <v>84</v>
      </c>
      <c r="AY155" s="24" t="s">
        <v>147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24" t="s">
        <v>24</v>
      </c>
      <c r="BK155" s="232">
        <f>ROUND(I155*H155,2)</f>
        <v>0</v>
      </c>
      <c r="BL155" s="24" t="s">
        <v>245</v>
      </c>
      <c r="BM155" s="24" t="s">
        <v>246</v>
      </c>
    </row>
    <row r="156" s="1" customFormat="1">
      <c r="B156" s="46"/>
      <c r="C156" s="74"/>
      <c r="D156" s="233" t="s">
        <v>156</v>
      </c>
      <c r="E156" s="74"/>
      <c r="F156" s="234" t="s">
        <v>247</v>
      </c>
      <c r="G156" s="74"/>
      <c r="H156" s="74"/>
      <c r="I156" s="191"/>
      <c r="J156" s="74"/>
      <c r="K156" s="74"/>
      <c r="L156" s="72"/>
      <c r="M156" s="235"/>
      <c r="N156" s="47"/>
      <c r="O156" s="47"/>
      <c r="P156" s="47"/>
      <c r="Q156" s="47"/>
      <c r="R156" s="47"/>
      <c r="S156" s="47"/>
      <c r="T156" s="95"/>
      <c r="AT156" s="24" t="s">
        <v>156</v>
      </c>
      <c r="AU156" s="24" t="s">
        <v>84</v>
      </c>
    </row>
    <row r="157" s="11" customFormat="1">
      <c r="B157" s="236"/>
      <c r="C157" s="237"/>
      <c r="D157" s="233" t="s">
        <v>158</v>
      </c>
      <c r="E157" s="238" t="s">
        <v>22</v>
      </c>
      <c r="F157" s="239" t="s">
        <v>248</v>
      </c>
      <c r="G157" s="237"/>
      <c r="H157" s="240">
        <v>1.0640000000000001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AT157" s="246" t="s">
        <v>158</v>
      </c>
      <c r="AU157" s="246" t="s">
        <v>84</v>
      </c>
      <c r="AV157" s="11" t="s">
        <v>84</v>
      </c>
      <c r="AW157" s="11" t="s">
        <v>39</v>
      </c>
      <c r="AX157" s="11" t="s">
        <v>75</v>
      </c>
      <c r="AY157" s="246" t="s">
        <v>147</v>
      </c>
    </row>
    <row r="158" s="11" customFormat="1">
      <c r="B158" s="236"/>
      <c r="C158" s="237"/>
      <c r="D158" s="233" t="s">
        <v>158</v>
      </c>
      <c r="E158" s="238" t="s">
        <v>22</v>
      </c>
      <c r="F158" s="239" t="s">
        <v>249</v>
      </c>
      <c r="G158" s="237"/>
      <c r="H158" s="240">
        <v>4.4100000000000001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AT158" s="246" t="s">
        <v>158</v>
      </c>
      <c r="AU158" s="246" t="s">
        <v>84</v>
      </c>
      <c r="AV158" s="11" t="s">
        <v>84</v>
      </c>
      <c r="AW158" s="11" t="s">
        <v>39</v>
      </c>
      <c r="AX158" s="11" t="s">
        <v>75</v>
      </c>
      <c r="AY158" s="246" t="s">
        <v>147</v>
      </c>
    </row>
    <row r="159" s="11" customFormat="1">
      <c r="B159" s="236"/>
      <c r="C159" s="237"/>
      <c r="D159" s="233" t="s">
        <v>158</v>
      </c>
      <c r="E159" s="238" t="s">
        <v>22</v>
      </c>
      <c r="F159" s="239" t="s">
        <v>250</v>
      </c>
      <c r="G159" s="237"/>
      <c r="H159" s="240">
        <v>91.454999999999998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158</v>
      </c>
      <c r="AU159" s="246" t="s">
        <v>84</v>
      </c>
      <c r="AV159" s="11" t="s">
        <v>84</v>
      </c>
      <c r="AW159" s="11" t="s">
        <v>39</v>
      </c>
      <c r="AX159" s="11" t="s">
        <v>75</v>
      </c>
      <c r="AY159" s="246" t="s">
        <v>147</v>
      </c>
    </row>
    <row r="160" s="11" customFormat="1">
      <c r="B160" s="236"/>
      <c r="C160" s="237"/>
      <c r="D160" s="233" t="s">
        <v>158</v>
      </c>
      <c r="E160" s="238" t="s">
        <v>22</v>
      </c>
      <c r="F160" s="239" t="s">
        <v>251</v>
      </c>
      <c r="G160" s="237"/>
      <c r="H160" s="240">
        <v>34.859999999999999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158</v>
      </c>
      <c r="AU160" s="246" t="s">
        <v>84</v>
      </c>
      <c r="AV160" s="11" t="s">
        <v>84</v>
      </c>
      <c r="AW160" s="11" t="s">
        <v>39</v>
      </c>
      <c r="AX160" s="11" t="s">
        <v>75</v>
      </c>
      <c r="AY160" s="246" t="s">
        <v>147</v>
      </c>
    </row>
    <row r="161" s="11" customFormat="1">
      <c r="B161" s="236"/>
      <c r="C161" s="237"/>
      <c r="D161" s="233" t="s">
        <v>158</v>
      </c>
      <c r="E161" s="238" t="s">
        <v>22</v>
      </c>
      <c r="F161" s="239" t="s">
        <v>252</v>
      </c>
      <c r="G161" s="237"/>
      <c r="H161" s="240">
        <v>1.9950000000000001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158</v>
      </c>
      <c r="AU161" s="246" t="s">
        <v>84</v>
      </c>
      <c r="AV161" s="11" t="s">
        <v>84</v>
      </c>
      <c r="AW161" s="11" t="s">
        <v>39</v>
      </c>
      <c r="AX161" s="11" t="s">
        <v>75</v>
      </c>
      <c r="AY161" s="246" t="s">
        <v>147</v>
      </c>
    </row>
    <row r="162" s="11" customFormat="1">
      <c r="B162" s="236"/>
      <c r="C162" s="237"/>
      <c r="D162" s="233" t="s">
        <v>158</v>
      </c>
      <c r="E162" s="238" t="s">
        <v>22</v>
      </c>
      <c r="F162" s="239" t="s">
        <v>253</v>
      </c>
      <c r="G162" s="237"/>
      <c r="H162" s="240">
        <v>0.94499999999999995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158</v>
      </c>
      <c r="AU162" s="246" t="s">
        <v>84</v>
      </c>
      <c r="AV162" s="11" t="s">
        <v>84</v>
      </c>
      <c r="AW162" s="11" t="s">
        <v>39</v>
      </c>
      <c r="AX162" s="11" t="s">
        <v>75</v>
      </c>
      <c r="AY162" s="246" t="s">
        <v>147</v>
      </c>
    </row>
    <row r="163" s="11" customFormat="1">
      <c r="B163" s="236"/>
      <c r="C163" s="237"/>
      <c r="D163" s="233" t="s">
        <v>158</v>
      </c>
      <c r="E163" s="238" t="s">
        <v>22</v>
      </c>
      <c r="F163" s="239" t="s">
        <v>254</v>
      </c>
      <c r="G163" s="237"/>
      <c r="H163" s="240">
        <v>5.04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158</v>
      </c>
      <c r="AU163" s="246" t="s">
        <v>84</v>
      </c>
      <c r="AV163" s="11" t="s">
        <v>84</v>
      </c>
      <c r="AW163" s="11" t="s">
        <v>39</v>
      </c>
      <c r="AX163" s="11" t="s">
        <v>75</v>
      </c>
      <c r="AY163" s="246" t="s">
        <v>147</v>
      </c>
    </row>
    <row r="164" s="11" customFormat="1">
      <c r="B164" s="236"/>
      <c r="C164" s="237"/>
      <c r="D164" s="233" t="s">
        <v>158</v>
      </c>
      <c r="E164" s="238" t="s">
        <v>22</v>
      </c>
      <c r="F164" s="239" t="s">
        <v>255</v>
      </c>
      <c r="G164" s="237"/>
      <c r="H164" s="240">
        <v>3.2130000000000001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158</v>
      </c>
      <c r="AU164" s="246" t="s">
        <v>84</v>
      </c>
      <c r="AV164" s="11" t="s">
        <v>84</v>
      </c>
      <c r="AW164" s="11" t="s">
        <v>39</v>
      </c>
      <c r="AX164" s="11" t="s">
        <v>75</v>
      </c>
      <c r="AY164" s="246" t="s">
        <v>147</v>
      </c>
    </row>
    <row r="165" s="11" customFormat="1">
      <c r="B165" s="236"/>
      <c r="C165" s="237"/>
      <c r="D165" s="233" t="s">
        <v>158</v>
      </c>
      <c r="E165" s="238" t="s">
        <v>22</v>
      </c>
      <c r="F165" s="239" t="s">
        <v>256</v>
      </c>
      <c r="G165" s="237"/>
      <c r="H165" s="240">
        <v>4.9699999999999998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158</v>
      </c>
      <c r="AU165" s="246" t="s">
        <v>84</v>
      </c>
      <c r="AV165" s="11" t="s">
        <v>84</v>
      </c>
      <c r="AW165" s="11" t="s">
        <v>39</v>
      </c>
      <c r="AX165" s="11" t="s">
        <v>75</v>
      </c>
      <c r="AY165" s="246" t="s">
        <v>147</v>
      </c>
    </row>
    <row r="166" s="11" customFormat="1">
      <c r="B166" s="236"/>
      <c r="C166" s="237"/>
      <c r="D166" s="233" t="s">
        <v>158</v>
      </c>
      <c r="E166" s="238" t="s">
        <v>22</v>
      </c>
      <c r="F166" s="239" t="s">
        <v>257</v>
      </c>
      <c r="G166" s="237"/>
      <c r="H166" s="240">
        <v>1.9359999999999999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158</v>
      </c>
      <c r="AU166" s="246" t="s">
        <v>84</v>
      </c>
      <c r="AV166" s="11" t="s">
        <v>84</v>
      </c>
      <c r="AW166" s="11" t="s">
        <v>39</v>
      </c>
      <c r="AX166" s="11" t="s">
        <v>75</v>
      </c>
      <c r="AY166" s="246" t="s">
        <v>147</v>
      </c>
    </row>
    <row r="167" s="11" customFormat="1">
      <c r="B167" s="236"/>
      <c r="C167" s="237"/>
      <c r="D167" s="233" t="s">
        <v>158</v>
      </c>
      <c r="E167" s="238" t="s">
        <v>22</v>
      </c>
      <c r="F167" s="239" t="s">
        <v>258</v>
      </c>
      <c r="G167" s="237"/>
      <c r="H167" s="240">
        <v>5.5650000000000004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158</v>
      </c>
      <c r="AU167" s="246" t="s">
        <v>84</v>
      </c>
      <c r="AV167" s="11" t="s">
        <v>84</v>
      </c>
      <c r="AW167" s="11" t="s">
        <v>39</v>
      </c>
      <c r="AX167" s="11" t="s">
        <v>75</v>
      </c>
      <c r="AY167" s="246" t="s">
        <v>147</v>
      </c>
    </row>
    <row r="168" s="11" customFormat="1">
      <c r="B168" s="236"/>
      <c r="C168" s="237"/>
      <c r="D168" s="233" t="s">
        <v>158</v>
      </c>
      <c r="E168" s="238" t="s">
        <v>22</v>
      </c>
      <c r="F168" s="239" t="s">
        <v>259</v>
      </c>
      <c r="G168" s="237"/>
      <c r="H168" s="240">
        <v>1.9950000000000001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158</v>
      </c>
      <c r="AU168" s="246" t="s">
        <v>84</v>
      </c>
      <c r="AV168" s="11" t="s">
        <v>84</v>
      </c>
      <c r="AW168" s="11" t="s">
        <v>39</v>
      </c>
      <c r="AX168" s="11" t="s">
        <v>75</v>
      </c>
      <c r="AY168" s="246" t="s">
        <v>147</v>
      </c>
    </row>
    <row r="169" s="12" customFormat="1">
      <c r="B169" s="247"/>
      <c r="C169" s="248"/>
      <c r="D169" s="233" t="s">
        <v>158</v>
      </c>
      <c r="E169" s="249" t="s">
        <v>22</v>
      </c>
      <c r="F169" s="250" t="s">
        <v>166</v>
      </c>
      <c r="G169" s="248"/>
      <c r="H169" s="251">
        <v>157.44800000000001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AT169" s="257" t="s">
        <v>158</v>
      </c>
      <c r="AU169" s="257" t="s">
        <v>84</v>
      </c>
      <c r="AV169" s="12" t="s">
        <v>154</v>
      </c>
      <c r="AW169" s="12" t="s">
        <v>39</v>
      </c>
      <c r="AX169" s="12" t="s">
        <v>24</v>
      </c>
      <c r="AY169" s="257" t="s">
        <v>147</v>
      </c>
    </row>
    <row r="170" s="1" customFormat="1" ht="25.5" customHeight="1">
      <c r="B170" s="46"/>
      <c r="C170" s="221" t="s">
        <v>245</v>
      </c>
      <c r="D170" s="221" t="s">
        <v>149</v>
      </c>
      <c r="E170" s="222" t="s">
        <v>260</v>
      </c>
      <c r="F170" s="223" t="s">
        <v>261</v>
      </c>
      <c r="G170" s="224" t="s">
        <v>152</v>
      </c>
      <c r="H170" s="225">
        <v>670.22400000000005</v>
      </c>
      <c r="I170" s="226"/>
      <c r="J170" s="227">
        <f>ROUND(I170*H170,2)</f>
        <v>0</v>
      </c>
      <c r="K170" s="223" t="s">
        <v>262</v>
      </c>
      <c r="L170" s="72"/>
      <c r="M170" s="228" t="s">
        <v>22</v>
      </c>
      <c r="N170" s="229" t="s">
        <v>46</v>
      </c>
      <c r="O170" s="47"/>
      <c r="P170" s="230">
        <f>O170*H170</f>
        <v>0</v>
      </c>
      <c r="Q170" s="230">
        <v>0.00012</v>
      </c>
      <c r="R170" s="230">
        <f>Q170*H170</f>
        <v>0.080426880000000006</v>
      </c>
      <c r="S170" s="230">
        <v>0</v>
      </c>
      <c r="T170" s="231">
        <f>S170*H170</f>
        <v>0</v>
      </c>
      <c r="AR170" s="24" t="s">
        <v>154</v>
      </c>
      <c r="AT170" s="24" t="s">
        <v>149</v>
      </c>
      <c r="AU170" s="24" t="s">
        <v>84</v>
      </c>
      <c r="AY170" s="24" t="s">
        <v>147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24" t="s">
        <v>24</v>
      </c>
      <c r="BK170" s="232">
        <f>ROUND(I170*H170,2)</f>
        <v>0</v>
      </c>
      <c r="BL170" s="24" t="s">
        <v>154</v>
      </c>
      <c r="BM170" s="24" t="s">
        <v>263</v>
      </c>
    </row>
    <row r="171" s="1" customFormat="1">
      <c r="B171" s="46"/>
      <c r="C171" s="74"/>
      <c r="D171" s="233" t="s">
        <v>156</v>
      </c>
      <c r="E171" s="74"/>
      <c r="F171" s="234" t="s">
        <v>264</v>
      </c>
      <c r="G171" s="74"/>
      <c r="H171" s="74"/>
      <c r="I171" s="191"/>
      <c r="J171" s="74"/>
      <c r="K171" s="74"/>
      <c r="L171" s="72"/>
      <c r="M171" s="235"/>
      <c r="N171" s="47"/>
      <c r="O171" s="47"/>
      <c r="P171" s="47"/>
      <c r="Q171" s="47"/>
      <c r="R171" s="47"/>
      <c r="S171" s="47"/>
      <c r="T171" s="95"/>
      <c r="AT171" s="24" t="s">
        <v>156</v>
      </c>
      <c r="AU171" s="24" t="s">
        <v>84</v>
      </c>
    </row>
    <row r="172" s="1" customFormat="1" ht="16.5" customHeight="1">
      <c r="B172" s="46"/>
      <c r="C172" s="221" t="s">
        <v>265</v>
      </c>
      <c r="D172" s="221" t="s">
        <v>149</v>
      </c>
      <c r="E172" s="222" t="s">
        <v>266</v>
      </c>
      <c r="F172" s="223" t="s">
        <v>267</v>
      </c>
      <c r="G172" s="224" t="s">
        <v>152</v>
      </c>
      <c r="H172" s="225">
        <v>615.34900000000005</v>
      </c>
      <c r="I172" s="226"/>
      <c r="J172" s="227">
        <f>ROUND(I172*H172,2)</f>
        <v>0</v>
      </c>
      <c r="K172" s="223" t="s">
        <v>153</v>
      </c>
      <c r="L172" s="72"/>
      <c r="M172" s="228" t="s">
        <v>22</v>
      </c>
      <c r="N172" s="229" t="s">
        <v>46</v>
      </c>
      <c r="O172" s="47"/>
      <c r="P172" s="230">
        <f>O172*H172</f>
        <v>0</v>
      </c>
      <c r="Q172" s="230">
        <v>0.00025999999999999998</v>
      </c>
      <c r="R172" s="230">
        <f>Q172*H172</f>
        <v>0.15999073999999999</v>
      </c>
      <c r="S172" s="230">
        <v>0</v>
      </c>
      <c r="T172" s="231">
        <f>S172*H172</f>
        <v>0</v>
      </c>
      <c r="AR172" s="24" t="s">
        <v>154</v>
      </c>
      <c r="AT172" s="24" t="s">
        <v>149</v>
      </c>
      <c r="AU172" s="24" t="s">
        <v>84</v>
      </c>
      <c r="AY172" s="24" t="s">
        <v>147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24</v>
      </c>
      <c r="BK172" s="232">
        <f>ROUND(I172*H172,2)</f>
        <v>0</v>
      </c>
      <c r="BL172" s="24" t="s">
        <v>154</v>
      </c>
      <c r="BM172" s="24" t="s">
        <v>268</v>
      </c>
    </row>
    <row r="173" s="1" customFormat="1">
      <c r="B173" s="46"/>
      <c r="C173" s="74"/>
      <c r="D173" s="233" t="s">
        <v>156</v>
      </c>
      <c r="E173" s="74"/>
      <c r="F173" s="234" t="s">
        <v>269</v>
      </c>
      <c r="G173" s="74"/>
      <c r="H173" s="74"/>
      <c r="I173" s="191"/>
      <c r="J173" s="74"/>
      <c r="K173" s="74"/>
      <c r="L173" s="72"/>
      <c r="M173" s="235"/>
      <c r="N173" s="47"/>
      <c r="O173" s="47"/>
      <c r="P173" s="47"/>
      <c r="Q173" s="47"/>
      <c r="R173" s="47"/>
      <c r="S173" s="47"/>
      <c r="T173" s="95"/>
      <c r="AT173" s="24" t="s">
        <v>156</v>
      </c>
      <c r="AU173" s="24" t="s">
        <v>84</v>
      </c>
    </row>
    <row r="174" s="11" customFormat="1">
      <c r="B174" s="236"/>
      <c r="C174" s="237"/>
      <c r="D174" s="233" t="s">
        <v>158</v>
      </c>
      <c r="E174" s="238" t="s">
        <v>22</v>
      </c>
      <c r="F174" s="239" t="s">
        <v>270</v>
      </c>
      <c r="G174" s="237"/>
      <c r="H174" s="240">
        <v>169.22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158</v>
      </c>
      <c r="AU174" s="246" t="s">
        <v>84</v>
      </c>
      <c r="AV174" s="11" t="s">
        <v>84</v>
      </c>
      <c r="AW174" s="11" t="s">
        <v>39</v>
      </c>
      <c r="AX174" s="11" t="s">
        <v>75</v>
      </c>
      <c r="AY174" s="246" t="s">
        <v>147</v>
      </c>
    </row>
    <row r="175" s="11" customFormat="1">
      <c r="B175" s="236"/>
      <c r="C175" s="237"/>
      <c r="D175" s="233" t="s">
        <v>158</v>
      </c>
      <c r="E175" s="238" t="s">
        <v>22</v>
      </c>
      <c r="F175" s="239" t="s">
        <v>271</v>
      </c>
      <c r="G175" s="237"/>
      <c r="H175" s="240">
        <v>87.140000000000001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158</v>
      </c>
      <c r="AU175" s="246" t="s">
        <v>84</v>
      </c>
      <c r="AV175" s="11" t="s">
        <v>84</v>
      </c>
      <c r="AW175" s="11" t="s">
        <v>39</v>
      </c>
      <c r="AX175" s="11" t="s">
        <v>75</v>
      </c>
      <c r="AY175" s="246" t="s">
        <v>147</v>
      </c>
    </row>
    <row r="176" s="11" customFormat="1">
      <c r="B176" s="236"/>
      <c r="C176" s="237"/>
      <c r="D176" s="233" t="s">
        <v>158</v>
      </c>
      <c r="E176" s="238" t="s">
        <v>22</v>
      </c>
      <c r="F176" s="239" t="s">
        <v>272</v>
      </c>
      <c r="G176" s="237"/>
      <c r="H176" s="240">
        <v>283.89400000000001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158</v>
      </c>
      <c r="AU176" s="246" t="s">
        <v>84</v>
      </c>
      <c r="AV176" s="11" t="s">
        <v>84</v>
      </c>
      <c r="AW176" s="11" t="s">
        <v>39</v>
      </c>
      <c r="AX176" s="11" t="s">
        <v>75</v>
      </c>
      <c r="AY176" s="246" t="s">
        <v>147</v>
      </c>
    </row>
    <row r="177" s="11" customFormat="1">
      <c r="B177" s="236"/>
      <c r="C177" s="237"/>
      <c r="D177" s="233" t="s">
        <v>158</v>
      </c>
      <c r="E177" s="238" t="s">
        <v>22</v>
      </c>
      <c r="F177" s="239" t="s">
        <v>273</v>
      </c>
      <c r="G177" s="237"/>
      <c r="H177" s="240">
        <v>75.094999999999999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AT177" s="246" t="s">
        <v>158</v>
      </c>
      <c r="AU177" s="246" t="s">
        <v>84</v>
      </c>
      <c r="AV177" s="11" t="s">
        <v>84</v>
      </c>
      <c r="AW177" s="11" t="s">
        <v>39</v>
      </c>
      <c r="AX177" s="11" t="s">
        <v>75</v>
      </c>
      <c r="AY177" s="246" t="s">
        <v>147</v>
      </c>
    </row>
    <row r="178" s="12" customFormat="1">
      <c r="B178" s="247"/>
      <c r="C178" s="248"/>
      <c r="D178" s="233" t="s">
        <v>158</v>
      </c>
      <c r="E178" s="249" t="s">
        <v>22</v>
      </c>
      <c r="F178" s="250" t="s">
        <v>166</v>
      </c>
      <c r="G178" s="248"/>
      <c r="H178" s="251">
        <v>615.34900000000005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AT178" s="257" t="s">
        <v>158</v>
      </c>
      <c r="AU178" s="257" t="s">
        <v>84</v>
      </c>
      <c r="AV178" s="12" t="s">
        <v>154</v>
      </c>
      <c r="AW178" s="12" t="s">
        <v>39</v>
      </c>
      <c r="AX178" s="12" t="s">
        <v>24</v>
      </c>
      <c r="AY178" s="257" t="s">
        <v>147</v>
      </c>
    </row>
    <row r="179" s="1" customFormat="1" ht="25.5" customHeight="1">
      <c r="B179" s="46"/>
      <c r="C179" s="221" t="s">
        <v>274</v>
      </c>
      <c r="D179" s="221" t="s">
        <v>149</v>
      </c>
      <c r="E179" s="222" t="s">
        <v>275</v>
      </c>
      <c r="F179" s="223" t="s">
        <v>276</v>
      </c>
      <c r="G179" s="224" t="s">
        <v>277</v>
      </c>
      <c r="H179" s="225">
        <v>314.18000000000001</v>
      </c>
      <c r="I179" s="226"/>
      <c r="J179" s="227">
        <f>ROUND(I179*H179,2)</f>
        <v>0</v>
      </c>
      <c r="K179" s="223" t="s">
        <v>153</v>
      </c>
      <c r="L179" s="72"/>
      <c r="M179" s="228" t="s">
        <v>22</v>
      </c>
      <c r="N179" s="229" t="s">
        <v>46</v>
      </c>
      <c r="O179" s="47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AR179" s="24" t="s">
        <v>154</v>
      </c>
      <c r="AT179" s="24" t="s">
        <v>149</v>
      </c>
      <c r="AU179" s="24" t="s">
        <v>84</v>
      </c>
      <c r="AY179" s="24" t="s">
        <v>147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24" t="s">
        <v>24</v>
      </c>
      <c r="BK179" s="232">
        <f>ROUND(I179*H179,2)</f>
        <v>0</v>
      </c>
      <c r="BL179" s="24" t="s">
        <v>154</v>
      </c>
      <c r="BM179" s="24" t="s">
        <v>278</v>
      </c>
    </row>
    <row r="180" s="1" customFormat="1">
      <c r="B180" s="46"/>
      <c r="C180" s="74"/>
      <c r="D180" s="233" t="s">
        <v>156</v>
      </c>
      <c r="E180" s="74"/>
      <c r="F180" s="234" t="s">
        <v>279</v>
      </c>
      <c r="G180" s="74"/>
      <c r="H180" s="74"/>
      <c r="I180" s="191"/>
      <c r="J180" s="74"/>
      <c r="K180" s="74"/>
      <c r="L180" s="72"/>
      <c r="M180" s="235"/>
      <c r="N180" s="47"/>
      <c r="O180" s="47"/>
      <c r="P180" s="47"/>
      <c r="Q180" s="47"/>
      <c r="R180" s="47"/>
      <c r="S180" s="47"/>
      <c r="T180" s="95"/>
      <c r="AT180" s="24" t="s">
        <v>156</v>
      </c>
      <c r="AU180" s="24" t="s">
        <v>84</v>
      </c>
    </row>
    <row r="181" s="11" customFormat="1">
      <c r="B181" s="236"/>
      <c r="C181" s="237"/>
      <c r="D181" s="233" t="s">
        <v>158</v>
      </c>
      <c r="E181" s="238" t="s">
        <v>22</v>
      </c>
      <c r="F181" s="239" t="s">
        <v>280</v>
      </c>
      <c r="G181" s="237"/>
      <c r="H181" s="240">
        <v>151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158</v>
      </c>
      <c r="AU181" s="246" t="s">
        <v>84</v>
      </c>
      <c r="AV181" s="11" t="s">
        <v>84</v>
      </c>
      <c r="AW181" s="11" t="s">
        <v>39</v>
      </c>
      <c r="AX181" s="11" t="s">
        <v>75</v>
      </c>
      <c r="AY181" s="246" t="s">
        <v>147</v>
      </c>
    </row>
    <row r="182" s="11" customFormat="1">
      <c r="B182" s="236"/>
      <c r="C182" s="237"/>
      <c r="D182" s="233" t="s">
        <v>158</v>
      </c>
      <c r="E182" s="238" t="s">
        <v>22</v>
      </c>
      <c r="F182" s="239" t="s">
        <v>281</v>
      </c>
      <c r="G182" s="237"/>
      <c r="H182" s="240">
        <v>30.600000000000001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158</v>
      </c>
      <c r="AU182" s="246" t="s">
        <v>84</v>
      </c>
      <c r="AV182" s="11" t="s">
        <v>84</v>
      </c>
      <c r="AW182" s="11" t="s">
        <v>39</v>
      </c>
      <c r="AX182" s="11" t="s">
        <v>75</v>
      </c>
      <c r="AY182" s="246" t="s">
        <v>147</v>
      </c>
    </row>
    <row r="183" s="11" customFormat="1">
      <c r="B183" s="236"/>
      <c r="C183" s="237"/>
      <c r="D183" s="233" t="s">
        <v>158</v>
      </c>
      <c r="E183" s="238" t="s">
        <v>22</v>
      </c>
      <c r="F183" s="239" t="s">
        <v>282</v>
      </c>
      <c r="G183" s="237"/>
      <c r="H183" s="240">
        <v>119.38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158</v>
      </c>
      <c r="AU183" s="246" t="s">
        <v>84</v>
      </c>
      <c r="AV183" s="11" t="s">
        <v>84</v>
      </c>
      <c r="AW183" s="11" t="s">
        <v>39</v>
      </c>
      <c r="AX183" s="11" t="s">
        <v>75</v>
      </c>
      <c r="AY183" s="246" t="s">
        <v>147</v>
      </c>
    </row>
    <row r="184" s="11" customFormat="1">
      <c r="B184" s="236"/>
      <c r="C184" s="237"/>
      <c r="D184" s="233" t="s">
        <v>158</v>
      </c>
      <c r="E184" s="238" t="s">
        <v>22</v>
      </c>
      <c r="F184" s="239" t="s">
        <v>283</v>
      </c>
      <c r="G184" s="237"/>
      <c r="H184" s="240">
        <v>13.199999999999999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AT184" s="246" t="s">
        <v>158</v>
      </c>
      <c r="AU184" s="246" t="s">
        <v>84</v>
      </c>
      <c r="AV184" s="11" t="s">
        <v>84</v>
      </c>
      <c r="AW184" s="11" t="s">
        <v>39</v>
      </c>
      <c r="AX184" s="11" t="s">
        <v>75</v>
      </c>
      <c r="AY184" s="246" t="s">
        <v>147</v>
      </c>
    </row>
    <row r="185" s="12" customFormat="1">
      <c r="B185" s="247"/>
      <c r="C185" s="248"/>
      <c r="D185" s="233" t="s">
        <v>158</v>
      </c>
      <c r="E185" s="249" t="s">
        <v>22</v>
      </c>
      <c r="F185" s="250" t="s">
        <v>166</v>
      </c>
      <c r="G185" s="248"/>
      <c r="H185" s="251">
        <v>314.18000000000001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AT185" s="257" t="s">
        <v>158</v>
      </c>
      <c r="AU185" s="257" t="s">
        <v>84</v>
      </c>
      <c r="AV185" s="12" t="s">
        <v>154</v>
      </c>
      <c r="AW185" s="12" t="s">
        <v>39</v>
      </c>
      <c r="AX185" s="12" t="s">
        <v>24</v>
      </c>
      <c r="AY185" s="257" t="s">
        <v>147</v>
      </c>
    </row>
    <row r="186" s="1" customFormat="1" ht="16.5" customHeight="1">
      <c r="B186" s="46"/>
      <c r="C186" s="258" t="s">
        <v>284</v>
      </c>
      <c r="D186" s="258" t="s">
        <v>235</v>
      </c>
      <c r="E186" s="259" t="s">
        <v>285</v>
      </c>
      <c r="F186" s="260" t="s">
        <v>286</v>
      </c>
      <c r="G186" s="261" t="s">
        <v>277</v>
      </c>
      <c r="H186" s="262">
        <v>329.88900000000001</v>
      </c>
      <c r="I186" s="263"/>
      <c r="J186" s="264">
        <f>ROUND(I186*H186,2)</f>
        <v>0</v>
      </c>
      <c r="K186" s="260" t="s">
        <v>153</v>
      </c>
      <c r="L186" s="265"/>
      <c r="M186" s="266" t="s">
        <v>22</v>
      </c>
      <c r="N186" s="267" t="s">
        <v>46</v>
      </c>
      <c r="O186" s="47"/>
      <c r="P186" s="230">
        <f>O186*H186</f>
        <v>0</v>
      </c>
      <c r="Q186" s="230">
        <v>3.0000000000000001E-05</v>
      </c>
      <c r="R186" s="230">
        <f>Q186*H186</f>
        <v>0.0098966699999999998</v>
      </c>
      <c r="S186" s="230">
        <v>0</v>
      </c>
      <c r="T186" s="231">
        <f>S186*H186</f>
        <v>0</v>
      </c>
      <c r="AR186" s="24" t="s">
        <v>198</v>
      </c>
      <c r="AT186" s="24" t="s">
        <v>235</v>
      </c>
      <c r="AU186" s="24" t="s">
        <v>84</v>
      </c>
      <c r="AY186" s="24" t="s">
        <v>147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24" t="s">
        <v>24</v>
      </c>
      <c r="BK186" s="232">
        <f>ROUND(I186*H186,2)</f>
        <v>0</v>
      </c>
      <c r="BL186" s="24" t="s">
        <v>154</v>
      </c>
      <c r="BM186" s="24" t="s">
        <v>287</v>
      </c>
    </row>
    <row r="187" s="1" customFormat="1">
      <c r="B187" s="46"/>
      <c r="C187" s="74"/>
      <c r="D187" s="233" t="s">
        <v>156</v>
      </c>
      <c r="E187" s="74"/>
      <c r="F187" s="234" t="s">
        <v>288</v>
      </c>
      <c r="G187" s="74"/>
      <c r="H187" s="74"/>
      <c r="I187" s="191"/>
      <c r="J187" s="74"/>
      <c r="K187" s="74"/>
      <c r="L187" s="72"/>
      <c r="M187" s="235"/>
      <c r="N187" s="47"/>
      <c r="O187" s="47"/>
      <c r="P187" s="47"/>
      <c r="Q187" s="47"/>
      <c r="R187" s="47"/>
      <c r="S187" s="47"/>
      <c r="T187" s="95"/>
      <c r="AT187" s="24" t="s">
        <v>156</v>
      </c>
      <c r="AU187" s="24" t="s">
        <v>84</v>
      </c>
    </row>
    <row r="188" s="11" customFormat="1">
      <c r="B188" s="236"/>
      <c r="C188" s="237"/>
      <c r="D188" s="233" t="s">
        <v>158</v>
      </c>
      <c r="E188" s="237"/>
      <c r="F188" s="239" t="s">
        <v>289</v>
      </c>
      <c r="G188" s="237"/>
      <c r="H188" s="240">
        <v>329.88900000000001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AT188" s="246" t="s">
        <v>158</v>
      </c>
      <c r="AU188" s="246" t="s">
        <v>84</v>
      </c>
      <c r="AV188" s="11" t="s">
        <v>84</v>
      </c>
      <c r="AW188" s="11" t="s">
        <v>6</v>
      </c>
      <c r="AX188" s="11" t="s">
        <v>24</v>
      </c>
      <c r="AY188" s="246" t="s">
        <v>147</v>
      </c>
    </row>
    <row r="189" s="1" customFormat="1" ht="16.5" customHeight="1">
      <c r="B189" s="46"/>
      <c r="C189" s="221" t="s">
        <v>290</v>
      </c>
      <c r="D189" s="221" t="s">
        <v>149</v>
      </c>
      <c r="E189" s="222" t="s">
        <v>291</v>
      </c>
      <c r="F189" s="223" t="s">
        <v>292</v>
      </c>
      <c r="G189" s="224" t="s">
        <v>277</v>
      </c>
      <c r="H189" s="225">
        <v>442.49000000000001</v>
      </c>
      <c r="I189" s="226"/>
      <c r="J189" s="227">
        <f>ROUND(I189*H189,2)</f>
        <v>0</v>
      </c>
      <c r="K189" s="223" t="s">
        <v>153</v>
      </c>
      <c r="L189" s="72"/>
      <c r="M189" s="228" t="s">
        <v>22</v>
      </c>
      <c r="N189" s="229" t="s">
        <v>46</v>
      </c>
      <c r="O189" s="47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AR189" s="24" t="s">
        <v>154</v>
      </c>
      <c r="AT189" s="24" t="s">
        <v>149</v>
      </c>
      <c r="AU189" s="24" t="s">
        <v>84</v>
      </c>
      <c r="AY189" s="24" t="s">
        <v>147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24" t="s">
        <v>24</v>
      </c>
      <c r="BK189" s="232">
        <f>ROUND(I189*H189,2)</f>
        <v>0</v>
      </c>
      <c r="BL189" s="24" t="s">
        <v>154</v>
      </c>
      <c r="BM189" s="24" t="s">
        <v>293</v>
      </c>
    </row>
    <row r="190" s="1" customFormat="1">
      <c r="B190" s="46"/>
      <c r="C190" s="74"/>
      <c r="D190" s="233" t="s">
        <v>156</v>
      </c>
      <c r="E190" s="74"/>
      <c r="F190" s="234" t="s">
        <v>294</v>
      </c>
      <c r="G190" s="74"/>
      <c r="H190" s="74"/>
      <c r="I190" s="191"/>
      <c r="J190" s="74"/>
      <c r="K190" s="74"/>
      <c r="L190" s="72"/>
      <c r="M190" s="235"/>
      <c r="N190" s="47"/>
      <c r="O190" s="47"/>
      <c r="P190" s="47"/>
      <c r="Q190" s="47"/>
      <c r="R190" s="47"/>
      <c r="S190" s="47"/>
      <c r="T190" s="95"/>
      <c r="AT190" s="24" t="s">
        <v>156</v>
      </c>
      <c r="AU190" s="24" t="s">
        <v>84</v>
      </c>
    </row>
    <row r="191" s="11" customFormat="1">
      <c r="B191" s="236"/>
      <c r="C191" s="237"/>
      <c r="D191" s="233" t="s">
        <v>158</v>
      </c>
      <c r="E191" s="238" t="s">
        <v>22</v>
      </c>
      <c r="F191" s="239" t="s">
        <v>295</v>
      </c>
      <c r="G191" s="237"/>
      <c r="H191" s="240">
        <v>227.47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158</v>
      </c>
      <c r="AU191" s="246" t="s">
        <v>84</v>
      </c>
      <c r="AV191" s="11" t="s">
        <v>84</v>
      </c>
      <c r="AW191" s="11" t="s">
        <v>39</v>
      </c>
      <c r="AX191" s="11" t="s">
        <v>75</v>
      </c>
      <c r="AY191" s="246" t="s">
        <v>147</v>
      </c>
    </row>
    <row r="192" s="11" customFormat="1">
      <c r="B192" s="236"/>
      <c r="C192" s="237"/>
      <c r="D192" s="233" t="s">
        <v>158</v>
      </c>
      <c r="E192" s="238" t="s">
        <v>22</v>
      </c>
      <c r="F192" s="239" t="s">
        <v>296</v>
      </c>
      <c r="G192" s="237"/>
      <c r="H192" s="240">
        <v>43.340000000000003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AT192" s="246" t="s">
        <v>158</v>
      </c>
      <c r="AU192" s="246" t="s">
        <v>84</v>
      </c>
      <c r="AV192" s="11" t="s">
        <v>84</v>
      </c>
      <c r="AW192" s="11" t="s">
        <v>39</v>
      </c>
      <c r="AX192" s="11" t="s">
        <v>75</v>
      </c>
      <c r="AY192" s="246" t="s">
        <v>147</v>
      </c>
    </row>
    <row r="193" s="11" customFormat="1">
      <c r="B193" s="236"/>
      <c r="C193" s="237"/>
      <c r="D193" s="233" t="s">
        <v>158</v>
      </c>
      <c r="E193" s="238" t="s">
        <v>22</v>
      </c>
      <c r="F193" s="239" t="s">
        <v>297</v>
      </c>
      <c r="G193" s="237"/>
      <c r="H193" s="240">
        <v>168.11000000000001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158</v>
      </c>
      <c r="AU193" s="246" t="s">
        <v>84</v>
      </c>
      <c r="AV193" s="11" t="s">
        <v>84</v>
      </c>
      <c r="AW193" s="11" t="s">
        <v>39</v>
      </c>
      <c r="AX193" s="11" t="s">
        <v>75</v>
      </c>
      <c r="AY193" s="246" t="s">
        <v>147</v>
      </c>
    </row>
    <row r="194" s="11" customFormat="1">
      <c r="B194" s="236"/>
      <c r="C194" s="237"/>
      <c r="D194" s="233" t="s">
        <v>158</v>
      </c>
      <c r="E194" s="238" t="s">
        <v>22</v>
      </c>
      <c r="F194" s="239" t="s">
        <v>298</v>
      </c>
      <c r="G194" s="237"/>
      <c r="H194" s="240">
        <v>3.5699999999999998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158</v>
      </c>
      <c r="AU194" s="246" t="s">
        <v>84</v>
      </c>
      <c r="AV194" s="11" t="s">
        <v>84</v>
      </c>
      <c r="AW194" s="11" t="s">
        <v>39</v>
      </c>
      <c r="AX194" s="11" t="s">
        <v>75</v>
      </c>
      <c r="AY194" s="246" t="s">
        <v>147</v>
      </c>
    </row>
    <row r="195" s="12" customFormat="1">
      <c r="B195" s="247"/>
      <c r="C195" s="248"/>
      <c r="D195" s="233" t="s">
        <v>158</v>
      </c>
      <c r="E195" s="249" t="s">
        <v>22</v>
      </c>
      <c r="F195" s="250" t="s">
        <v>166</v>
      </c>
      <c r="G195" s="248"/>
      <c r="H195" s="251">
        <v>442.49000000000001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AT195" s="257" t="s">
        <v>158</v>
      </c>
      <c r="AU195" s="257" t="s">
        <v>84</v>
      </c>
      <c r="AV195" s="12" t="s">
        <v>154</v>
      </c>
      <c r="AW195" s="12" t="s">
        <v>39</v>
      </c>
      <c r="AX195" s="12" t="s">
        <v>24</v>
      </c>
      <c r="AY195" s="257" t="s">
        <v>147</v>
      </c>
    </row>
    <row r="196" s="1" customFormat="1" ht="16.5" customHeight="1">
      <c r="B196" s="46"/>
      <c r="C196" s="258" t="s">
        <v>9</v>
      </c>
      <c r="D196" s="258" t="s">
        <v>235</v>
      </c>
      <c r="E196" s="259" t="s">
        <v>299</v>
      </c>
      <c r="F196" s="260" t="s">
        <v>300</v>
      </c>
      <c r="G196" s="261" t="s">
        <v>277</v>
      </c>
      <c r="H196" s="262">
        <v>464.61500000000001</v>
      </c>
      <c r="I196" s="263"/>
      <c r="J196" s="264">
        <f>ROUND(I196*H196,2)</f>
        <v>0</v>
      </c>
      <c r="K196" s="260" t="s">
        <v>153</v>
      </c>
      <c r="L196" s="265"/>
      <c r="M196" s="266" t="s">
        <v>22</v>
      </c>
      <c r="N196" s="267" t="s">
        <v>46</v>
      </c>
      <c r="O196" s="47"/>
      <c r="P196" s="230">
        <f>O196*H196</f>
        <v>0</v>
      </c>
      <c r="Q196" s="230">
        <v>4.0000000000000003E-05</v>
      </c>
      <c r="R196" s="230">
        <f>Q196*H196</f>
        <v>0.018584600000000003</v>
      </c>
      <c r="S196" s="230">
        <v>0</v>
      </c>
      <c r="T196" s="231">
        <f>S196*H196</f>
        <v>0</v>
      </c>
      <c r="AR196" s="24" t="s">
        <v>198</v>
      </c>
      <c r="AT196" s="24" t="s">
        <v>235</v>
      </c>
      <c r="AU196" s="24" t="s">
        <v>84</v>
      </c>
      <c r="AY196" s="24" t="s">
        <v>147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24" t="s">
        <v>24</v>
      </c>
      <c r="BK196" s="232">
        <f>ROUND(I196*H196,2)</f>
        <v>0</v>
      </c>
      <c r="BL196" s="24" t="s">
        <v>154</v>
      </c>
      <c r="BM196" s="24" t="s">
        <v>301</v>
      </c>
    </row>
    <row r="197" s="1" customFormat="1">
      <c r="B197" s="46"/>
      <c r="C197" s="74"/>
      <c r="D197" s="233" t="s">
        <v>156</v>
      </c>
      <c r="E197" s="74"/>
      <c r="F197" s="234" t="s">
        <v>302</v>
      </c>
      <c r="G197" s="74"/>
      <c r="H197" s="74"/>
      <c r="I197" s="191"/>
      <c r="J197" s="74"/>
      <c r="K197" s="74"/>
      <c r="L197" s="72"/>
      <c r="M197" s="235"/>
      <c r="N197" s="47"/>
      <c r="O197" s="47"/>
      <c r="P197" s="47"/>
      <c r="Q197" s="47"/>
      <c r="R197" s="47"/>
      <c r="S197" s="47"/>
      <c r="T197" s="95"/>
      <c r="AT197" s="24" t="s">
        <v>156</v>
      </c>
      <c r="AU197" s="24" t="s">
        <v>84</v>
      </c>
    </row>
    <row r="198" s="11" customFormat="1">
      <c r="B198" s="236"/>
      <c r="C198" s="237"/>
      <c r="D198" s="233" t="s">
        <v>158</v>
      </c>
      <c r="E198" s="237"/>
      <c r="F198" s="239" t="s">
        <v>303</v>
      </c>
      <c r="G198" s="237"/>
      <c r="H198" s="240">
        <v>464.61500000000001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AT198" s="246" t="s">
        <v>158</v>
      </c>
      <c r="AU198" s="246" t="s">
        <v>84</v>
      </c>
      <c r="AV198" s="11" t="s">
        <v>84</v>
      </c>
      <c r="AW198" s="11" t="s">
        <v>6</v>
      </c>
      <c r="AX198" s="11" t="s">
        <v>24</v>
      </c>
      <c r="AY198" s="246" t="s">
        <v>147</v>
      </c>
    </row>
    <row r="199" s="1" customFormat="1" ht="25.5" customHeight="1">
      <c r="B199" s="46"/>
      <c r="C199" s="221" t="s">
        <v>304</v>
      </c>
      <c r="D199" s="221" t="s">
        <v>149</v>
      </c>
      <c r="E199" s="222" t="s">
        <v>305</v>
      </c>
      <c r="F199" s="223" t="s">
        <v>306</v>
      </c>
      <c r="G199" s="224" t="s">
        <v>152</v>
      </c>
      <c r="H199" s="225">
        <v>670.22400000000005</v>
      </c>
      <c r="I199" s="226"/>
      <c r="J199" s="227">
        <f>ROUND(I199*H199,2)</f>
        <v>0</v>
      </c>
      <c r="K199" s="223" t="s">
        <v>153</v>
      </c>
      <c r="L199" s="72"/>
      <c r="M199" s="228" t="s">
        <v>22</v>
      </c>
      <c r="N199" s="229" t="s">
        <v>46</v>
      </c>
      <c r="O199" s="47"/>
      <c r="P199" s="230">
        <f>O199*H199</f>
        <v>0</v>
      </c>
      <c r="Q199" s="230">
        <v>0.0083199999999999993</v>
      </c>
      <c r="R199" s="230">
        <f>Q199*H199</f>
        <v>5.5762636800000003</v>
      </c>
      <c r="S199" s="230">
        <v>0</v>
      </c>
      <c r="T199" s="231">
        <f>S199*H199</f>
        <v>0</v>
      </c>
      <c r="AR199" s="24" t="s">
        <v>154</v>
      </c>
      <c r="AT199" s="24" t="s">
        <v>149</v>
      </c>
      <c r="AU199" s="24" t="s">
        <v>84</v>
      </c>
      <c r="AY199" s="24" t="s">
        <v>147</v>
      </c>
      <c r="BE199" s="232">
        <f>IF(N199="základní",J199,0)</f>
        <v>0</v>
      </c>
      <c r="BF199" s="232">
        <f>IF(N199="snížená",J199,0)</f>
        <v>0</v>
      </c>
      <c r="BG199" s="232">
        <f>IF(N199="zákl. přenesená",J199,0)</f>
        <v>0</v>
      </c>
      <c r="BH199" s="232">
        <f>IF(N199="sníž. přenesená",J199,0)</f>
        <v>0</v>
      </c>
      <c r="BI199" s="232">
        <f>IF(N199="nulová",J199,0)</f>
        <v>0</v>
      </c>
      <c r="BJ199" s="24" t="s">
        <v>24</v>
      </c>
      <c r="BK199" s="232">
        <f>ROUND(I199*H199,2)</f>
        <v>0</v>
      </c>
      <c r="BL199" s="24" t="s">
        <v>154</v>
      </c>
      <c r="BM199" s="24" t="s">
        <v>307</v>
      </c>
    </row>
    <row r="200" s="1" customFormat="1">
      <c r="B200" s="46"/>
      <c r="C200" s="74"/>
      <c r="D200" s="233" t="s">
        <v>156</v>
      </c>
      <c r="E200" s="74"/>
      <c r="F200" s="234" t="s">
        <v>308</v>
      </c>
      <c r="G200" s="74"/>
      <c r="H200" s="74"/>
      <c r="I200" s="191"/>
      <c r="J200" s="74"/>
      <c r="K200" s="74"/>
      <c r="L200" s="72"/>
      <c r="M200" s="235"/>
      <c r="N200" s="47"/>
      <c r="O200" s="47"/>
      <c r="P200" s="47"/>
      <c r="Q200" s="47"/>
      <c r="R200" s="47"/>
      <c r="S200" s="47"/>
      <c r="T200" s="95"/>
      <c r="AT200" s="24" t="s">
        <v>156</v>
      </c>
      <c r="AU200" s="24" t="s">
        <v>84</v>
      </c>
    </row>
    <row r="201" s="11" customFormat="1">
      <c r="B201" s="236"/>
      <c r="C201" s="237"/>
      <c r="D201" s="233" t="s">
        <v>158</v>
      </c>
      <c r="E201" s="238" t="s">
        <v>22</v>
      </c>
      <c r="F201" s="239" t="s">
        <v>270</v>
      </c>
      <c r="G201" s="237"/>
      <c r="H201" s="240">
        <v>169.22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158</v>
      </c>
      <c r="AU201" s="246" t="s">
        <v>84</v>
      </c>
      <c r="AV201" s="11" t="s">
        <v>84</v>
      </c>
      <c r="AW201" s="11" t="s">
        <v>39</v>
      </c>
      <c r="AX201" s="11" t="s">
        <v>75</v>
      </c>
      <c r="AY201" s="246" t="s">
        <v>147</v>
      </c>
    </row>
    <row r="202" s="11" customFormat="1">
      <c r="B202" s="236"/>
      <c r="C202" s="237"/>
      <c r="D202" s="233" t="s">
        <v>158</v>
      </c>
      <c r="E202" s="238" t="s">
        <v>22</v>
      </c>
      <c r="F202" s="239" t="s">
        <v>271</v>
      </c>
      <c r="G202" s="237"/>
      <c r="H202" s="240">
        <v>87.140000000000001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AT202" s="246" t="s">
        <v>158</v>
      </c>
      <c r="AU202" s="246" t="s">
        <v>84</v>
      </c>
      <c r="AV202" s="11" t="s">
        <v>84</v>
      </c>
      <c r="AW202" s="11" t="s">
        <v>39</v>
      </c>
      <c r="AX202" s="11" t="s">
        <v>75</v>
      </c>
      <c r="AY202" s="246" t="s">
        <v>147</v>
      </c>
    </row>
    <row r="203" s="11" customFormat="1">
      <c r="B203" s="236"/>
      <c r="C203" s="237"/>
      <c r="D203" s="233" t="s">
        <v>158</v>
      </c>
      <c r="E203" s="238" t="s">
        <v>22</v>
      </c>
      <c r="F203" s="239" t="s">
        <v>272</v>
      </c>
      <c r="G203" s="237"/>
      <c r="H203" s="240">
        <v>283.89400000000001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158</v>
      </c>
      <c r="AU203" s="246" t="s">
        <v>84</v>
      </c>
      <c r="AV203" s="11" t="s">
        <v>84</v>
      </c>
      <c r="AW203" s="11" t="s">
        <v>39</v>
      </c>
      <c r="AX203" s="11" t="s">
        <v>75</v>
      </c>
      <c r="AY203" s="246" t="s">
        <v>147</v>
      </c>
    </row>
    <row r="204" s="11" customFormat="1">
      <c r="B204" s="236"/>
      <c r="C204" s="237"/>
      <c r="D204" s="233" t="s">
        <v>158</v>
      </c>
      <c r="E204" s="238" t="s">
        <v>22</v>
      </c>
      <c r="F204" s="239" t="s">
        <v>273</v>
      </c>
      <c r="G204" s="237"/>
      <c r="H204" s="240">
        <v>75.094999999999999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AT204" s="246" t="s">
        <v>158</v>
      </c>
      <c r="AU204" s="246" t="s">
        <v>84</v>
      </c>
      <c r="AV204" s="11" t="s">
        <v>84</v>
      </c>
      <c r="AW204" s="11" t="s">
        <v>39</v>
      </c>
      <c r="AX204" s="11" t="s">
        <v>75</v>
      </c>
      <c r="AY204" s="246" t="s">
        <v>147</v>
      </c>
    </row>
    <row r="205" s="11" customFormat="1">
      <c r="B205" s="236"/>
      <c r="C205" s="237"/>
      <c r="D205" s="233" t="s">
        <v>158</v>
      </c>
      <c r="E205" s="238" t="s">
        <v>22</v>
      </c>
      <c r="F205" s="239" t="s">
        <v>309</v>
      </c>
      <c r="G205" s="237"/>
      <c r="H205" s="240">
        <v>7.585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AT205" s="246" t="s">
        <v>158</v>
      </c>
      <c r="AU205" s="246" t="s">
        <v>84</v>
      </c>
      <c r="AV205" s="11" t="s">
        <v>84</v>
      </c>
      <c r="AW205" s="11" t="s">
        <v>39</v>
      </c>
      <c r="AX205" s="11" t="s">
        <v>75</v>
      </c>
      <c r="AY205" s="246" t="s">
        <v>147</v>
      </c>
    </row>
    <row r="206" s="11" customFormat="1">
      <c r="B206" s="236"/>
      <c r="C206" s="237"/>
      <c r="D206" s="233" t="s">
        <v>158</v>
      </c>
      <c r="E206" s="238" t="s">
        <v>22</v>
      </c>
      <c r="F206" s="239" t="s">
        <v>310</v>
      </c>
      <c r="G206" s="237"/>
      <c r="H206" s="240">
        <v>6.9699999999999998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AT206" s="246" t="s">
        <v>158</v>
      </c>
      <c r="AU206" s="246" t="s">
        <v>84</v>
      </c>
      <c r="AV206" s="11" t="s">
        <v>84</v>
      </c>
      <c r="AW206" s="11" t="s">
        <v>39</v>
      </c>
      <c r="AX206" s="11" t="s">
        <v>75</v>
      </c>
      <c r="AY206" s="246" t="s">
        <v>147</v>
      </c>
    </row>
    <row r="207" s="11" customFormat="1">
      <c r="B207" s="236"/>
      <c r="C207" s="237"/>
      <c r="D207" s="233" t="s">
        <v>158</v>
      </c>
      <c r="E207" s="238" t="s">
        <v>22</v>
      </c>
      <c r="F207" s="239" t="s">
        <v>311</v>
      </c>
      <c r="G207" s="237"/>
      <c r="H207" s="240">
        <v>40.32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158</v>
      </c>
      <c r="AU207" s="246" t="s">
        <v>84</v>
      </c>
      <c r="AV207" s="11" t="s">
        <v>84</v>
      </c>
      <c r="AW207" s="11" t="s">
        <v>39</v>
      </c>
      <c r="AX207" s="11" t="s">
        <v>75</v>
      </c>
      <c r="AY207" s="246" t="s">
        <v>147</v>
      </c>
    </row>
    <row r="208" s="12" customFormat="1">
      <c r="B208" s="247"/>
      <c r="C208" s="248"/>
      <c r="D208" s="233" t="s">
        <v>158</v>
      </c>
      <c r="E208" s="249" t="s">
        <v>22</v>
      </c>
      <c r="F208" s="250" t="s">
        <v>166</v>
      </c>
      <c r="G208" s="248"/>
      <c r="H208" s="251">
        <v>670.22400000000005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AT208" s="257" t="s">
        <v>158</v>
      </c>
      <c r="AU208" s="257" t="s">
        <v>84</v>
      </c>
      <c r="AV208" s="12" t="s">
        <v>154</v>
      </c>
      <c r="AW208" s="12" t="s">
        <v>39</v>
      </c>
      <c r="AX208" s="12" t="s">
        <v>24</v>
      </c>
      <c r="AY208" s="257" t="s">
        <v>147</v>
      </c>
    </row>
    <row r="209" s="1" customFormat="1" ht="16.5" customHeight="1">
      <c r="B209" s="46"/>
      <c r="C209" s="258" t="s">
        <v>312</v>
      </c>
      <c r="D209" s="258" t="s">
        <v>235</v>
      </c>
      <c r="E209" s="259" t="s">
        <v>313</v>
      </c>
      <c r="F209" s="260" t="s">
        <v>314</v>
      </c>
      <c r="G209" s="261" t="s">
        <v>152</v>
      </c>
      <c r="H209" s="262">
        <v>683.62800000000004</v>
      </c>
      <c r="I209" s="263"/>
      <c r="J209" s="264">
        <f>ROUND(I209*H209,2)</f>
        <v>0</v>
      </c>
      <c r="K209" s="260" t="s">
        <v>153</v>
      </c>
      <c r="L209" s="265"/>
      <c r="M209" s="266" t="s">
        <v>22</v>
      </c>
      <c r="N209" s="267" t="s">
        <v>46</v>
      </c>
      <c r="O209" s="47"/>
      <c r="P209" s="230">
        <f>O209*H209</f>
        <v>0</v>
      </c>
      <c r="Q209" s="230">
        <v>0.0020400000000000001</v>
      </c>
      <c r="R209" s="230">
        <f>Q209*H209</f>
        <v>1.3946011200000001</v>
      </c>
      <c r="S209" s="230">
        <v>0</v>
      </c>
      <c r="T209" s="231">
        <f>S209*H209</f>
        <v>0</v>
      </c>
      <c r="AR209" s="24" t="s">
        <v>198</v>
      </c>
      <c r="AT209" s="24" t="s">
        <v>235</v>
      </c>
      <c r="AU209" s="24" t="s">
        <v>84</v>
      </c>
      <c r="AY209" s="24" t="s">
        <v>147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4" t="s">
        <v>24</v>
      </c>
      <c r="BK209" s="232">
        <f>ROUND(I209*H209,2)</f>
        <v>0</v>
      </c>
      <c r="BL209" s="24" t="s">
        <v>154</v>
      </c>
      <c r="BM209" s="24" t="s">
        <v>315</v>
      </c>
    </row>
    <row r="210" s="1" customFormat="1">
      <c r="B210" s="46"/>
      <c r="C210" s="74"/>
      <c r="D210" s="233" t="s">
        <v>156</v>
      </c>
      <c r="E210" s="74"/>
      <c r="F210" s="234" t="s">
        <v>316</v>
      </c>
      <c r="G210" s="74"/>
      <c r="H210" s="74"/>
      <c r="I210" s="191"/>
      <c r="J210" s="74"/>
      <c r="K210" s="74"/>
      <c r="L210" s="72"/>
      <c r="M210" s="235"/>
      <c r="N210" s="47"/>
      <c r="O210" s="47"/>
      <c r="P210" s="47"/>
      <c r="Q210" s="47"/>
      <c r="R210" s="47"/>
      <c r="S210" s="47"/>
      <c r="T210" s="95"/>
      <c r="AT210" s="24" t="s">
        <v>156</v>
      </c>
      <c r="AU210" s="24" t="s">
        <v>84</v>
      </c>
    </row>
    <row r="211" s="11" customFormat="1">
      <c r="B211" s="236"/>
      <c r="C211" s="237"/>
      <c r="D211" s="233" t="s">
        <v>158</v>
      </c>
      <c r="E211" s="237"/>
      <c r="F211" s="239" t="s">
        <v>317</v>
      </c>
      <c r="G211" s="237"/>
      <c r="H211" s="240">
        <v>683.62800000000004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158</v>
      </c>
      <c r="AU211" s="246" t="s">
        <v>84</v>
      </c>
      <c r="AV211" s="11" t="s">
        <v>84</v>
      </c>
      <c r="AW211" s="11" t="s">
        <v>6</v>
      </c>
      <c r="AX211" s="11" t="s">
        <v>24</v>
      </c>
      <c r="AY211" s="246" t="s">
        <v>147</v>
      </c>
    </row>
    <row r="212" s="1" customFormat="1" ht="25.5" customHeight="1">
      <c r="B212" s="46"/>
      <c r="C212" s="221" t="s">
        <v>318</v>
      </c>
      <c r="D212" s="221" t="s">
        <v>149</v>
      </c>
      <c r="E212" s="222" t="s">
        <v>319</v>
      </c>
      <c r="F212" s="223" t="s">
        <v>320</v>
      </c>
      <c r="G212" s="224" t="s">
        <v>152</v>
      </c>
      <c r="H212" s="225">
        <v>68.016000000000005</v>
      </c>
      <c r="I212" s="226"/>
      <c r="J212" s="227">
        <f>ROUND(I212*H212,2)</f>
        <v>0</v>
      </c>
      <c r="K212" s="223" t="s">
        <v>22</v>
      </c>
      <c r="L212" s="72"/>
      <c r="M212" s="228" t="s">
        <v>22</v>
      </c>
      <c r="N212" s="229" t="s">
        <v>46</v>
      </c>
      <c r="O212" s="47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AR212" s="24" t="s">
        <v>154</v>
      </c>
      <c r="AT212" s="24" t="s">
        <v>149</v>
      </c>
      <c r="AU212" s="24" t="s">
        <v>84</v>
      </c>
      <c r="AY212" s="24" t="s">
        <v>147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24" t="s">
        <v>24</v>
      </c>
      <c r="BK212" s="232">
        <f>ROUND(I212*H212,2)</f>
        <v>0</v>
      </c>
      <c r="BL212" s="24" t="s">
        <v>154</v>
      </c>
      <c r="BM212" s="24" t="s">
        <v>321</v>
      </c>
    </row>
    <row r="213" s="1" customFormat="1">
      <c r="B213" s="46"/>
      <c r="C213" s="74"/>
      <c r="D213" s="233" t="s">
        <v>156</v>
      </c>
      <c r="E213" s="74"/>
      <c r="F213" s="234" t="s">
        <v>320</v>
      </c>
      <c r="G213" s="74"/>
      <c r="H213" s="74"/>
      <c r="I213" s="191"/>
      <c r="J213" s="74"/>
      <c r="K213" s="74"/>
      <c r="L213" s="72"/>
      <c r="M213" s="235"/>
      <c r="N213" s="47"/>
      <c r="O213" s="47"/>
      <c r="P213" s="47"/>
      <c r="Q213" s="47"/>
      <c r="R213" s="47"/>
      <c r="S213" s="47"/>
      <c r="T213" s="95"/>
      <c r="AT213" s="24" t="s">
        <v>156</v>
      </c>
      <c r="AU213" s="24" t="s">
        <v>84</v>
      </c>
    </row>
    <row r="214" s="11" customFormat="1">
      <c r="B214" s="236"/>
      <c r="C214" s="237"/>
      <c r="D214" s="233" t="s">
        <v>158</v>
      </c>
      <c r="E214" s="238" t="s">
        <v>22</v>
      </c>
      <c r="F214" s="239" t="s">
        <v>322</v>
      </c>
      <c r="G214" s="237"/>
      <c r="H214" s="240">
        <v>68.016000000000005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AT214" s="246" t="s">
        <v>158</v>
      </c>
      <c r="AU214" s="246" t="s">
        <v>84</v>
      </c>
      <c r="AV214" s="11" t="s">
        <v>84</v>
      </c>
      <c r="AW214" s="11" t="s">
        <v>39</v>
      </c>
      <c r="AX214" s="11" t="s">
        <v>75</v>
      </c>
      <c r="AY214" s="246" t="s">
        <v>147</v>
      </c>
    </row>
    <row r="215" s="12" customFormat="1">
      <c r="B215" s="247"/>
      <c r="C215" s="248"/>
      <c r="D215" s="233" t="s">
        <v>158</v>
      </c>
      <c r="E215" s="249" t="s">
        <v>22</v>
      </c>
      <c r="F215" s="250" t="s">
        <v>166</v>
      </c>
      <c r="G215" s="248"/>
      <c r="H215" s="251">
        <v>68.016000000000005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AT215" s="257" t="s">
        <v>158</v>
      </c>
      <c r="AU215" s="257" t="s">
        <v>84</v>
      </c>
      <c r="AV215" s="12" t="s">
        <v>154</v>
      </c>
      <c r="AW215" s="12" t="s">
        <v>39</v>
      </c>
      <c r="AX215" s="12" t="s">
        <v>24</v>
      </c>
      <c r="AY215" s="257" t="s">
        <v>147</v>
      </c>
    </row>
    <row r="216" s="1" customFormat="1" ht="25.5" customHeight="1">
      <c r="B216" s="46"/>
      <c r="C216" s="221" t="s">
        <v>323</v>
      </c>
      <c r="D216" s="221" t="s">
        <v>149</v>
      </c>
      <c r="E216" s="222" t="s">
        <v>324</v>
      </c>
      <c r="F216" s="223" t="s">
        <v>325</v>
      </c>
      <c r="G216" s="224" t="s">
        <v>152</v>
      </c>
      <c r="H216" s="225">
        <v>152.79400000000001</v>
      </c>
      <c r="I216" s="226"/>
      <c r="J216" s="227">
        <f>ROUND(I216*H216,2)</f>
        <v>0</v>
      </c>
      <c r="K216" s="223" t="s">
        <v>326</v>
      </c>
      <c r="L216" s="72"/>
      <c r="M216" s="228" t="s">
        <v>22</v>
      </c>
      <c r="N216" s="229" t="s">
        <v>46</v>
      </c>
      <c r="O216" s="47"/>
      <c r="P216" s="230">
        <f>O216*H216</f>
        <v>0</v>
      </c>
      <c r="Q216" s="230">
        <v>0.0050699999999999999</v>
      </c>
      <c r="R216" s="230">
        <f>Q216*H216</f>
        <v>0.77466558000000008</v>
      </c>
      <c r="S216" s="230">
        <v>0</v>
      </c>
      <c r="T216" s="231">
        <f>S216*H216</f>
        <v>0</v>
      </c>
      <c r="AR216" s="24" t="s">
        <v>154</v>
      </c>
      <c r="AT216" s="24" t="s">
        <v>149</v>
      </c>
      <c r="AU216" s="24" t="s">
        <v>84</v>
      </c>
      <c r="AY216" s="24" t="s">
        <v>147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24" t="s">
        <v>24</v>
      </c>
      <c r="BK216" s="232">
        <f>ROUND(I216*H216,2)</f>
        <v>0</v>
      </c>
      <c r="BL216" s="24" t="s">
        <v>154</v>
      </c>
      <c r="BM216" s="24" t="s">
        <v>327</v>
      </c>
    </row>
    <row r="217" s="1" customFormat="1">
      <c r="B217" s="46"/>
      <c r="C217" s="74"/>
      <c r="D217" s="233" t="s">
        <v>156</v>
      </c>
      <c r="E217" s="74"/>
      <c r="F217" s="234" t="s">
        <v>328</v>
      </c>
      <c r="G217" s="74"/>
      <c r="H217" s="74"/>
      <c r="I217" s="191"/>
      <c r="J217" s="74"/>
      <c r="K217" s="74"/>
      <c r="L217" s="72"/>
      <c r="M217" s="235"/>
      <c r="N217" s="47"/>
      <c r="O217" s="47"/>
      <c r="P217" s="47"/>
      <c r="Q217" s="47"/>
      <c r="R217" s="47"/>
      <c r="S217" s="47"/>
      <c r="T217" s="95"/>
      <c r="AT217" s="24" t="s">
        <v>156</v>
      </c>
      <c r="AU217" s="24" t="s">
        <v>84</v>
      </c>
    </row>
    <row r="218" s="11" customFormat="1">
      <c r="B218" s="236"/>
      <c r="C218" s="237"/>
      <c r="D218" s="233" t="s">
        <v>158</v>
      </c>
      <c r="E218" s="238" t="s">
        <v>22</v>
      </c>
      <c r="F218" s="239" t="s">
        <v>329</v>
      </c>
      <c r="G218" s="237"/>
      <c r="H218" s="240">
        <v>50.210000000000001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158</v>
      </c>
      <c r="AU218" s="246" t="s">
        <v>84</v>
      </c>
      <c r="AV218" s="11" t="s">
        <v>84</v>
      </c>
      <c r="AW218" s="11" t="s">
        <v>39</v>
      </c>
      <c r="AX218" s="11" t="s">
        <v>75</v>
      </c>
      <c r="AY218" s="246" t="s">
        <v>147</v>
      </c>
    </row>
    <row r="219" s="11" customFormat="1">
      <c r="B219" s="236"/>
      <c r="C219" s="237"/>
      <c r="D219" s="233" t="s">
        <v>158</v>
      </c>
      <c r="E219" s="238" t="s">
        <v>22</v>
      </c>
      <c r="F219" s="239" t="s">
        <v>330</v>
      </c>
      <c r="G219" s="237"/>
      <c r="H219" s="240">
        <v>42.145000000000003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AT219" s="246" t="s">
        <v>158</v>
      </c>
      <c r="AU219" s="246" t="s">
        <v>84</v>
      </c>
      <c r="AV219" s="11" t="s">
        <v>84</v>
      </c>
      <c r="AW219" s="11" t="s">
        <v>39</v>
      </c>
      <c r="AX219" s="11" t="s">
        <v>75</v>
      </c>
      <c r="AY219" s="246" t="s">
        <v>147</v>
      </c>
    </row>
    <row r="220" s="11" customFormat="1">
      <c r="B220" s="236"/>
      <c r="C220" s="237"/>
      <c r="D220" s="233" t="s">
        <v>158</v>
      </c>
      <c r="E220" s="238" t="s">
        <v>22</v>
      </c>
      <c r="F220" s="239" t="s">
        <v>331</v>
      </c>
      <c r="G220" s="237"/>
      <c r="H220" s="240">
        <v>53.679000000000002</v>
      </c>
      <c r="I220" s="241"/>
      <c r="J220" s="237"/>
      <c r="K220" s="237"/>
      <c r="L220" s="242"/>
      <c r="M220" s="243"/>
      <c r="N220" s="244"/>
      <c r="O220" s="244"/>
      <c r="P220" s="244"/>
      <c r="Q220" s="244"/>
      <c r="R220" s="244"/>
      <c r="S220" s="244"/>
      <c r="T220" s="245"/>
      <c r="AT220" s="246" t="s">
        <v>158</v>
      </c>
      <c r="AU220" s="246" t="s">
        <v>84</v>
      </c>
      <c r="AV220" s="11" t="s">
        <v>84</v>
      </c>
      <c r="AW220" s="11" t="s">
        <v>39</v>
      </c>
      <c r="AX220" s="11" t="s">
        <v>75</v>
      </c>
      <c r="AY220" s="246" t="s">
        <v>147</v>
      </c>
    </row>
    <row r="221" s="11" customFormat="1">
      <c r="B221" s="236"/>
      <c r="C221" s="237"/>
      <c r="D221" s="233" t="s">
        <v>158</v>
      </c>
      <c r="E221" s="238" t="s">
        <v>22</v>
      </c>
      <c r="F221" s="239" t="s">
        <v>332</v>
      </c>
      <c r="G221" s="237"/>
      <c r="H221" s="240">
        <v>6.7599999999999998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AT221" s="246" t="s">
        <v>158</v>
      </c>
      <c r="AU221" s="246" t="s">
        <v>84</v>
      </c>
      <c r="AV221" s="11" t="s">
        <v>84</v>
      </c>
      <c r="AW221" s="11" t="s">
        <v>39</v>
      </c>
      <c r="AX221" s="11" t="s">
        <v>75</v>
      </c>
      <c r="AY221" s="246" t="s">
        <v>147</v>
      </c>
    </row>
    <row r="222" s="12" customFormat="1">
      <c r="B222" s="247"/>
      <c r="C222" s="248"/>
      <c r="D222" s="233" t="s">
        <v>158</v>
      </c>
      <c r="E222" s="249" t="s">
        <v>22</v>
      </c>
      <c r="F222" s="250" t="s">
        <v>166</v>
      </c>
      <c r="G222" s="248"/>
      <c r="H222" s="251">
        <v>152.79400000000001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AT222" s="257" t="s">
        <v>158</v>
      </c>
      <c r="AU222" s="257" t="s">
        <v>84</v>
      </c>
      <c r="AV222" s="12" t="s">
        <v>154</v>
      </c>
      <c r="AW222" s="12" t="s">
        <v>39</v>
      </c>
      <c r="AX222" s="12" t="s">
        <v>24</v>
      </c>
      <c r="AY222" s="257" t="s">
        <v>147</v>
      </c>
    </row>
    <row r="223" s="1" customFormat="1" ht="16.5" customHeight="1">
      <c r="B223" s="46"/>
      <c r="C223" s="258" t="s">
        <v>333</v>
      </c>
      <c r="D223" s="258" t="s">
        <v>235</v>
      </c>
      <c r="E223" s="259" t="s">
        <v>334</v>
      </c>
      <c r="F223" s="260" t="s">
        <v>335</v>
      </c>
      <c r="G223" s="261" t="s">
        <v>152</v>
      </c>
      <c r="H223" s="262">
        <v>84.037000000000006</v>
      </c>
      <c r="I223" s="263"/>
      <c r="J223" s="264">
        <f>ROUND(I223*H223,2)</f>
        <v>0</v>
      </c>
      <c r="K223" s="260" t="s">
        <v>326</v>
      </c>
      <c r="L223" s="265"/>
      <c r="M223" s="266" t="s">
        <v>22</v>
      </c>
      <c r="N223" s="267" t="s">
        <v>46</v>
      </c>
      <c r="O223" s="47"/>
      <c r="P223" s="230">
        <f>O223*H223</f>
        <v>0</v>
      </c>
      <c r="Q223" s="230">
        <v>0.105</v>
      </c>
      <c r="R223" s="230">
        <f>Q223*H223</f>
        <v>8.8238850000000006</v>
      </c>
      <c r="S223" s="230">
        <v>0</v>
      </c>
      <c r="T223" s="231">
        <f>S223*H223</f>
        <v>0</v>
      </c>
      <c r="AR223" s="24" t="s">
        <v>198</v>
      </c>
      <c r="AT223" s="24" t="s">
        <v>235</v>
      </c>
      <c r="AU223" s="24" t="s">
        <v>84</v>
      </c>
      <c r="AY223" s="24" t="s">
        <v>147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24" t="s">
        <v>24</v>
      </c>
      <c r="BK223" s="232">
        <f>ROUND(I223*H223,2)</f>
        <v>0</v>
      </c>
      <c r="BL223" s="24" t="s">
        <v>154</v>
      </c>
      <c r="BM223" s="24" t="s">
        <v>336</v>
      </c>
    </row>
    <row r="224" s="1" customFormat="1">
      <c r="B224" s="46"/>
      <c r="C224" s="74"/>
      <c r="D224" s="233" t="s">
        <v>156</v>
      </c>
      <c r="E224" s="74"/>
      <c r="F224" s="234" t="s">
        <v>337</v>
      </c>
      <c r="G224" s="74"/>
      <c r="H224" s="74"/>
      <c r="I224" s="191"/>
      <c r="J224" s="74"/>
      <c r="K224" s="74"/>
      <c r="L224" s="72"/>
      <c r="M224" s="235"/>
      <c r="N224" s="47"/>
      <c r="O224" s="47"/>
      <c r="P224" s="47"/>
      <c r="Q224" s="47"/>
      <c r="R224" s="47"/>
      <c r="S224" s="47"/>
      <c r="T224" s="95"/>
      <c r="AT224" s="24" t="s">
        <v>156</v>
      </c>
      <c r="AU224" s="24" t="s">
        <v>84</v>
      </c>
    </row>
    <row r="225" s="11" customFormat="1">
      <c r="B225" s="236"/>
      <c r="C225" s="237"/>
      <c r="D225" s="233" t="s">
        <v>158</v>
      </c>
      <c r="E225" s="237"/>
      <c r="F225" s="239" t="s">
        <v>338</v>
      </c>
      <c r="G225" s="237"/>
      <c r="H225" s="240">
        <v>84.037000000000006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AT225" s="246" t="s">
        <v>158</v>
      </c>
      <c r="AU225" s="246" t="s">
        <v>84</v>
      </c>
      <c r="AV225" s="11" t="s">
        <v>84</v>
      </c>
      <c r="AW225" s="11" t="s">
        <v>6</v>
      </c>
      <c r="AX225" s="11" t="s">
        <v>24</v>
      </c>
      <c r="AY225" s="246" t="s">
        <v>147</v>
      </c>
    </row>
    <row r="226" s="1" customFormat="1" ht="25.5" customHeight="1">
      <c r="B226" s="46"/>
      <c r="C226" s="221" t="s">
        <v>339</v>
      </c>
      <c r="D226" s="221" t="s">
        <v>149</v>
      </c>
      <c r="E226" s="222" t="s">
        <v>340</v>
      </c>
      <c r="F226" s="223" t="s">
        <v>341</v>
      </c>
      <c r="G226" s="224" t="s">
        <v>277</v>
      </c>
      <c r="H226" s="225">
        <v>80.697999999999993</v>
      </c>
      <c r="I226" s="226"/>
      <c r="J226" s="227">
        <f>ROUND(I226*H226,2)</f>
        <v>0</v>
      </c>
      <c r="K226" s="223" t="s">
        <v>326</v>
      </c>
      <c r="L226" s="72"/>
      <c r="M226" s="228" t="s">
        <v>22</v>
      </c>
      <c r="N226" s="229" t="s">
        <v>46</v>
      </c>
      <c r="O226" s="47"/>
      <c r="P226" s="230">
        <f>O226*H226</f>
        <v>0</v>
      </c>
      <c r="Q226" s="230">
        <v>0.050700000000000002</v>
      </c>
      <c r="R226" s="230">
        <f>Q226*H226</f>
        <v>4.0913886000000002</v>
      </c>
      <c r="S226" s="230">
        <v>0</v>
      </c>
      <c r="T226" s="231">
        <f>S226*H226</f>
        <v>0</v>
      </c>
      <c r="AR226" s="24" t="s">
        <v>154</v>
      </c>
      <c r="AT226" s="24" t="s">
        <v>149</v>
      </c>
      <c r="AU226" s="24" t="s">
        <v>84</v>
      </c>
      <c r="AY226" s="24" t="s">
        <v>147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24" t="s">
        <v>24</v>
      </c>
      <c r="BK226" s="232">
        <f>ROUND(I226*H226,2)</f>
        <v>0</v>
      </c>
      <c r="BL226" s="24" t="s">
        <v>154</v>
      </c>
      <c r="BM226" s="24" t="s">
        <v>342</v>
      </c>
    </row>
    <row r="227" s="1" customFormat="1">
      <c r="B227" s="46"/>
      <c r="C227" s="74"/>
      <c r="D227" s="233" t="s">
        <v>156</v>
      </c>
      <c r="E227" s="74"/>
      <c r="F227" s="234" t="s">
        <v>343</v>
      </c>
      <c r="G227" s="74"/>
      <c r="H227" s="74"/>
      <c r="I227" s="191"/>
      <c r="J227" s="74"/>
      <c r="K227" s="74"/>
      <c r="L227" s="72"/>
      <c r="M227" s="235"/>
      <c r="N227" s="47"/>
      <c r="O227" s="47"/>
      <c r="P227" s="47"/>
      <c r="Q227" s="47"/>
      <c r="R227" s="47"/>
      <c r="S227" s="47"/>
      <c r="T227" s="95"/>
      <c r="AT227" s="24" t="s">
        <v>156</v>
      </c>
      <c r="AU227" s="24" t="s">
        <v>84</v>
      </c>
    </row>
    <row r="228" s="11" customFormat="1">
      <c r="B228" s="236"/>
      <c r="C228" s="237"/>
      <c r="D228" s="233" t="s">
        <v>158</v>
      </c>
      <c r="E228" s="238" t="s">
        <v>22</v>
      </c>
      <c r="F228" s="239" t="s">
        <v>344</v>
      </c>
      <c r="G228" s="237"/>
      <c r="H228" s="240">
        <v>80.697999999999993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158</v>
      </c>
      <c r="AU228" s="246" t="s">
        <v>84</v>
      </c>
      <c r="AV228" s="11" t="s">
        <v>84</v>
      </c>
      <c r="AW228" s="11" t="s">
        <v>39</v>
      </c>
      <c r="AX228" s="11" t="s">
        <v>24</v>
      </c>
      <c r="AY228" s="246" t="s">
        <v>147</v>
      </c>
    </row>
    <row r="229" s="1" customFormat="1" ht="16.5" customHeight="1">
      <c r="B229" s="46"/>
      <c r="C229" s="221" t="s">
        <v>345</v>
      </c>
      <c r="D229" s="221" t="s">
        <v>149</v>
      </c>
      <c r="E229" s="222" t="s">
        <v>346</v>
      </c>
      <c r="F229" s="223" t="s">
        <v>347</v>
      </c>
      <c r="G229" s="224" t="s">
        <v>152</v>
      </c>
      <c r="H229" s="225">
        <v>713.08600000000001</v>
      </c>
      <c r="I229" s="226"/>
      <c r="J229" s="227">
        <f>ROUND(I229*H229,2)</f>
        <v>0</v>
      </c>
      <c r="K229" s="223" t="s">
        <v>153</v>
      </c>
      <c r="L229" s="72"/>
      <c r="M229" s="228" t="s">
        <v>22</v>
      </c>
      <c r="N229" s="229" t="s">
        <v>46</v>
      </c>
      <c r="O229" s="47"/>
      <c r="P229" s="230">
        <f>O229*H229</f>
        <v>0</v>
      </c>
      <c r="Q229" s="230">
        <v>0.0027299999999999998</v>
      </c>
      <c r="R229" s="230">
        <f>Q229*H229</f>
        <v>1.9467247799999998</v>
      </c>
      <c r="S229" s="230">
        <v>0</v>
      </c>
      <c r="T229" s="231">
        <f>S229*H229</f>
        <v>0</v>
      </c>
      <c r="AR229" s="24" t="s">
        <v>154</v>
      </c>
      <c r="AT229" s="24" t="s">
        <v>149</v>
      </c>
      <c r="AU229" s="24" t="s">
        <v>84</v>
      </c>
      <c r="AY229" s="24" t="s">
        <v>147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24</v>
      </c>
      <c r="BK229" s="232">
        <f>ROUND(I229*H229,2)</f>
        <v>0</v>
      </c>
      <c r="BL229" s="24" t="s">
        <v>154</v>
      </c>
      <c r="BM229" s="24" t="s">
        <v>348</v>
      </c>
    </row>
    <row r="230" s="1" customFormat="1">
      <c r="B230" s="46"/>
      <c r="C230" s="74"/>
      <c r="D230" s="233" t="s">
        <v>156</v>
      </c>
      <c r="E230" s="74"/>
      <c r="F230" s="234" t="s">
        <v>349</v>
      </c>
      <c r="G230" s="74"/>
      <c r="H230" s="74"/>
      <c r="I230" s="191"/>
      <c r="J230" s="74"/>
      <c r="K230" s="74"/>
      <c r="L230" s="72"/>
      <c r="M230" s="235"/>
      <c r="N230" s="47"/>
      <c r="O230" s="47"/>
      <c r="P230" s="47"/>
      <c r="Q230" s="47"/>
      <c r="R230" s="47"/>
      <c r="S230" s="47"/>
      <c r="T230" s="95"/>
      <c r="AT230" s="24" t="s">
        <v>156</v>
      </c>
      <c r="AU230" s="24" t="s">
        <v>84</v>
      </c>
    </row>
    <row r="231" s="13" customFormat="1">
      <c r="B231" s="268"/>
      <c r="C231" s="269"/>
      <c r="D231" s="233" t="s">
        <v>158</v>
      </c>
      <c r="E231" s="270" t="s">
        <v>22</v>
      </c>
      <c r="F231" s="271" t="s">
        <v>350</v>
      </c>
      <c r="G231" s="269"/>
      <c r="H231" s="270" t="s">
        <v>22</v>
      </c>
      <c r="I231" s="272"/>
      <c r="J231" s="269"/>
      <c r="K231" s="269"/>
      <c r="L231" s="273"/>
      <c r="M231" s="274"/>
      <c r="N231" s="275"/>
      <c r="O231" s="275"/>
      <c r="P231" s="275"/>
      <c r="Q231" s="275"/>
      <c r="R231" s="275"/>
      <c r="S231" s="275"/>
      <c r="T231" s="276"/>
      <c r="AT231" s="277" t="s">
        <v>158</v>
      </c>
      <c r="AU231" s="277" t="s">
        <v>84</v>
      </c>
      <c r="AV231" s="13" t="s">
        <v>24</v>
      </c>
      <c r="AW231" s="13" t="s">
        <v>39</v>
      </c>
      <c r="AX231" s="13" t="s">
        <v>75</v>
      </c>
      <c r="AY231" s="277" t="s">
        <v>147</v>
      </c>
    </row>
    <row r="232" s="11" customFormat="1">
      <c r="B232" s="236"/>
      <c r="C232" s="237"/>
      <c r="D232" s="233" t="s">
        <v>158</v>
      </c>
      <c r="E232" s="238" t="s">
        <v>22</v>
      </c>
      <c r="F232" s="239" t="s">
        <v>351</v>
      </c>
      <c r="G232" s="237"/>
      <c r="H232" s="240">
        <v>63.149999999999999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AT232" s="246" t="s">
        <v>158</v>
      </c>
      <c r="AU232" s="246" t="s">
        <v>84</v>
      </c>
      <c r="AV232" s="11" t="s">
        <v>84</v>
      </c>
      <c r="AW232" s="11" t="s">
        <v>39</v>
      </c>
      <c r="AX232" s="11" t="s">
        <v>75</v>
      </c>
      <c r="AY232" s="246" t="s">
        <v>147</v>
      </c>
    </row>
    <row r="233" s="11" customFormat="1">
      <c r="B233" s="236"/>
      <c r="C233" s="237"/>
      <c r="D233" s="233" t="s">
        <v>158</v>
      </c>
      <c r="E233" s="238" t="s">
        <v>22</v>
      </c>
      <c r="F233" s="239" t="s">
        <v>352</v>
      </c>
      <c r="G233" s="237"/>
      <c r="H233" s="240">
        <v>50.939999999999998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158</v>
      </c>
      <c r="AU233" s="246" t="s">
        <v>84</v>
      </c>
      <c r="AV233" s="11" t="s">
        <v>84</v>
      </c>
      <c r="AW233" s="11" t="s">
        <v>39</v>
      </c>
      <c r="AX233" s="11" t="s">
        <v>75</v>
      </c>
      <c r="AY233" s="246" t="s">
        <v>147</v>
      </c>
    </row>
    <row r="234" s="11" customFormat="1">
      <c r="B234" s="236"/>
      <c r="C234" s="237"/>
      <c r="D234" s="233" t="s">
        <v>158</v>
      </c>
      <c r="E234" s="238" t="s">
        <v>22</v>
      </c>
      <c r="F234" s="239" t="s">
        <v>353</v>
      </c>
      <c r="G234" s="237"/>
      <c r="H234" s="240">
        <v>72.079999999999998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AT234" s="246" t="s">
        <v>158</v>
      </c>
      <c r="AU234" s="246" t="s">
        <v>84</v>
      </c>
      <c r="AV234" s="11" t="s">
        <v>84</v>
      </c>
      <c r="AW234" s="11" t="s">
        <v>39</v>
      </c>
      <c r="AX234" s="11" t="s">
        <v>75</v>
      </c>
      <c r="AY234" s="246" t="s">
        <v>147</v>
      </c>
    </row>
    <row r="235" s="13" customFormat="1">
      <c r="B235" s="268"/>
      <c r="C235" s="269"/>
      <c r="D235" s="233" t="s">
        <v>158</v>
      </c>
      <c r="E235" s="270" t="s">
        <v>22</v>
      </c>
      <c r="F235" s="271" t="s">
        <v>354</v>
      </c>
      <c r="G235" s="269"/>
      <c r="H235" s="270" t="s">
        <v>22</v>
      </c>
      <c r="I235" s="272"/>
      <c r="J235" s="269"/>
      <c r="K235" s="269"/>
      <c r="L235" s="273"/>
      <c r="M235" s="274"/>
      <c r="N235" s="275"/>
      <c r="O235" s="275"/>
      <c r="P235" s="275"/>
      <c r="Q235" s="275"/>
      <c r="R235" s="275"/>
      <c r="S235" s="275"/>
      <c r="T235" s="276"/>
      <c r="AT235" s="277" t="s">
        <v>158</v>
      </c>
      <c r="AU235" s="277" t="s">
        <v>84</v>
      </c>
      <c r="AV235" s="13" t="s">
        <v>24</v>
      </c>
      <c r="AW235" s="13" t="s">
        <v>39</v>
      </c>
      <c r="AX235" s="13" t="s">
        <v>75</v>
      </c>
      <c r="AY235" s="277" t="s">
        <v>147</v>
      </c>
    </row>
    <row r="236" s="11" customFormat="1">
      <c r="B236" s="236"/>
      <c r="C236" s="237"/>
      <c r="D236" s="233" t="s">
        <v>158</v>
      </c>
      <c r="E236" s="238" t="s">
        <v>22</v>
      </c>
      <c r="F236" s="239" t="s">
        <v>355</v>
      </c>
      <c r="G236" s="237"/>
      <c r="H236" s="240">
        <v>128.47</v>
      </c>
      <c r="I236" s="241"/>
      <c r="J236" s="237"/>
      <c r="K236" s="237"/>
      <c r="L236" s="242"/>
      <c r="M236" s="243"/>
      <c r="N236" s="244"/>
      <c r="O236" s="244"/>
      <c r="P236" s="244"/>
      <c r="Q236" s="244"/>
      <c r="R236" s="244"/>
      <c r="S236" s="244"/>
      <c r="T236" s="245"/>
      <c r="AT236" s="246" t="s">
        <v>158</v>
      </c>
      <c r="AU236" s="246" t="s">
        <v>84</v>
      </c>
      <c r="AV236" s="11" t="s">
        <v>84</v>
      </c>
      <c r="AW236" s="11" t="s">
        <v>39</v>
      </c>
      <c r="AX236" s="11" t="s">
        <v>75</v>
      </c>
      <c r="AY236" s="246" t="s">
        <v>147</v>
      </c>
    </row>
    <row r="237" s="11" customFormat="1">
      <c r="B237" s="236"/>
      <c r="C237" s="237"/>
      <c r="D237" s="233" t="s">
        <v>158</v>
      </c>
      <c r="E237" s="238" t="s">
        <v>22</v>
      </c>
      <c r="F237" s="239" t="s">
        <v>356</v>
      </c>
      <c r="G237" s="237"/>
      <c r="H237" s="240">
        <v>39.039999999999999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AT237" s="246" t="s">
        <v>158</v>
      </c>
      <c r="AU237" s="246" t="s">
        <v>84</v>
      </c>
      <c r="AV237" s="11" t="s">
        <v>84</v>
      </c>
      <c r="AW237" s="11" t="s">
        <v>39</v>
      </c>
      <c r="AX237" s="11" t="s">
        <v>75</v>
      </c>
      <c r="AY237" s="246" t="s">
        <v>147</v>
      </c>
    </row>
    <row r="238" s="11" customFormat="1">
      <c r="B238" s="236"/>
      <c r="C238" s="237"/>
      <c r="D238" s="233" t="s">
        <v>158</v>
      </c>
      <c r="E238" s="238" t="s">
        <v>22</v>
      </c>
      <c r="F238" s="239" t="s">
        <v>357</v>
      </c>
      <c r="G238" s="237"/>
      <c r="H238" s="240">
        <v>229.43600000000001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AT238" s="246" t="s">
        <v>158</v>
      </c>
      <c r="AU238" s="246" t="s">
        <v>84</v>
      </c>
      <c r="AV238" s="11" t="s">
        <v>84</v>
      </c>
      <c r="AW238" s="11" t="s">
        <v>39</v>
      </c>
      <c r="AX238" s="11" t="s">
        <v>75</v>
      </c>
      <c r="AY238" s="246" t="s">
        <v>147</v>
      </c>
    </row>
    <row r="239" s="11" customFormat="1">
      <c r="B239" s="236"/>
      <c r="C239" s="237"/>
      <c r="D239" s="233" t="s">
        <v>158</v>
      </c>
      <c r="E239" s="238" t="s">
        <v>22</v>
      </c>
      <c r="F239" s="239" t="s">
        <v>273</v>
      </c>
      <c r="G239" s="237"/>
      <c r="H239" s="240">
        <v>75.094999999999999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AT239" s="246" t="s">
        <v>158</v>
      </c>
      <c r="AU239" s="246" t="s">
        <v>84</v>
      </c>
      <c r="AV239" s="11" t="s">
        <v>84</v>
      </c>
      <c r="AW239" s="11" t="s">
        <v>39</v>
      </c>
      <c r="AX239" s="11" t="s">
        <v>75</v>
      </c>
      <c r="AY239" s="246" t="s">
        <v>147</v>
      </c>
    </row>
    <row r="240" s="14" customFormat="1">
      <c r="B240" s="278"/>
      <c r="C240" s="279"/>
      <c r="D240" s="233" t="s">
        <v>158</v>
      </c>
      <c r="E240" s="280" t="s">
        <v>22</v>
      </c>
      <c r="F240" s="281" t="s">
        <v>358</v>
      </c>
      <c r="G240" s="279"/>
      <c r="H240" s="282">
        <v>658.21100000000001</v>
      </c>
      <c r="I240" s="283"/>
      <c r="J240" s="279"/>
      <c r="K240" s="279"/>
      <c r="L240" s="284"/>
      <c r="M240" s="285"/>
      <c r="N240" s="286"/>
      <c r="O240" s="286"/>
      <c r="P240" s="286"/>
      <c r="Q240" s="286"/>
      <c r="R240" s="286"/>
      <c r="S240" s="286"/>
      <c r="T240" s="287"/>
      <c r="AT240" s="288" t="s">
        <v>158</v>
      </c>
      <c r="AU240" s="288" t="s">
        <v>84</v>
      </c>
      <c r="AV240" s="14" t="s">
        <v>167</v>
      </c>
      <c r="AW240" s="14" t="s">
        <v>39</v>
      </c>
      <c r="AX240" s="14" t="s">
        <v>75</v>
      </c>
      <c r="AY240" s="288" t="s">
        <v>147</v>
      </c>
    </row>
    <row r="241" s="11" customFormat="1">
      <c r="B241" s="236"/>
      <c r="C241" s="237"/>
      <c r="D241" s="233" t="s">
        <v>158</v>
      </c>
      <c r="E241" s="238" t="s">
        <v>22</v>
      </c>
      <c r="F241" s="239" t="s">
        <v>309</v>
      </c>
      <c r="G241" s="237"/>
      <c r="H241" s="240">
        <v>7.585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AT241" s="246" t="s">
        <v>158</v>
      </c>
      <c r="AU241" s="246" t="s">
        <v>84</v>
      </c>
      <c r="AV241" s="11" t="s">
        <v>84</v>
      </c>
      <c r="AW241" s="11" t="s">
        <v>39</v>
      </c>
      <c r="AX241" s="11" t="s">
        <v>75</v>
      </c>
      <c r="AY241" s="246" t="s">
        <v>147</v>
      </c>
    </row>
    <row r="242" s="11" customFormat="1">
      <c r="B242" s="236"/>
      <c r="C242" s="237"/>
      <c r="D242" s="233" t="s">
        <v>158</v>
      </c>
      <c r="E242" s="238" t="s">
        <v>22</v>
      </c>
      <c r="F242" s="239" t="s">
        <v>310</v>
      </c>
      <c r="G242" s="237"/>
      <c r="H242" s="240">
        <v>6.9699999999999998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AT242" s="246" t="s">
        <v>158</v>
      </c>
      <c r="AU242" s="246" t="s">
        <v>84</v>
      </c>
      <c r="AV242" s="11" t="s">
        <v>84</v>
      </c>
      <c r="AW242" s="11" t="s">
        <v>39</v>
      </c>
      <c r="AX242" s="11" t="s">
        <v>75</v>
      </c>
      <c r="AY242" s="246" t="s">
        <v>147</v>
      </c>
    </row>
    <row r="243" s="11" customFormat="1">
      <c r="B243" s="236"/>
      <c r="C243" s="237"/>
      <c r="D243" s="233" t="s">
        <v>158</v>
      </c>
      <c r="E243" s="238" t="s">
        <v>22</v>
      </c>
      <c r="F243" s="239" t="s">
        <v>311</v>
      </c>
      <c r="G243" s="237"/>
      <c r="H243" s="240">
        <v>40.32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AT243" s="246" t="s">
        <v>158</v>
      </c>
      <c r="AU243" s="246" t="s">
        <v>84</v>
      </c>
      <c r="AV243" s="11" t="s">
        <v>84</v>
      </c>
      <c r="AW243" s="11" t="s">
        <v>39</v>
      </c>
      <c r="AX243" s="11" t="s">
        <v>75</v>
      </c>
      <c r="AY243" s="246" t="s">
        <v>147</v>
      </c>
    </row>
    <row r="244" s="12" customFormat="1">
      <c r="B244" s="247"/>
      <c r="C244" s="248"/>
      <c r="D244" s="233" t="s">
        <v>158</v>
      </c>
      <c r="E244" s="249" t="s">
        <v>22</v>
      </c>
      <c r="F244" s="250" t="s">
        <v>166</v>
      </c>
      <c r="G244" s="248"/>
      <c r="H244" s="251">
        <v>713.08600000000001</v>
      </c>
      <c r="I244" s="252"/>
      <c r="J244" s="248"/>
      <c r="K244" s="248"/>
      <c r="L244" s="253"/>
      <c r="M244" s="254"/>
      <c r="N244" s="255"/>
      <c r="O244" s="255"/>
      <c r="P244" s="255"/>
      <c r="Q244" s="255"/>
      <c r="R244" s="255"/>
      <c r="S244" s="255"/>
      <c r="T244" s="256"/>
      <c r="AT244" s="257" t="s">
        <v>158</v>
      </c>
      <c r="AU244" s="257" t="s">
        <v>84</v>
      </c>
      <c r="AV244" s="12" t="s">
        <v>154</v>
      </c>
      <c r="AW244" s="12" t="s">
        <v>39</v>
      </c>
      <c r="AX244" s="12" t="s">
        <v>24</v>
      </c>
      <c r="AY244" s="257" t="s">
        <v>147</v>
      </c>
    </row>
    <row r="245" s="1" customFormat="1" ht="25.5" customHeight="1">
      <c r="B245" s="46"/>
      <c r="C245" s="221" t="s">
        <v>359</v>
      </c>
      <c r="D245" s="221" t="s">
        <v>149</v>
      </c>
      <c r="E245" s="222" t="s">
        <v>360</v>
      </c>
      <c r="F245" s="223" t="s">
        <v>361</v>
      </c>
      <c r="G245" s="224" t="s">
        <v>152</v>
      </c>
      <c r="H245" s="225">
        <v>655.66899999999998</v>
      </c>
      <c r="I245" s="226"/>
      <c r="J245" s="227">
        <f>ROUND(I245*H245,2)</f>
        <v>0</v>
      </c>
      <c r="K245" s="223" t="s">
        <v>153</v>
      </c>
      <c r="L245" s="72"/>
      <c r="M245" s="228" t="s">
        <v>22</v>
      </c>
      <c r="N245" s="229" t="s">
        <v>46</v>
      </c>
      <c r="O245" s="47"/>
      <c r="P245" s="230">
        <f>O245*H245</f>
        <v>0</v>
      </c>
      <c r="Q245" s="230">
        <v>0.00382</v>
      </c>
      <c r="R245" s="230">
        <f>Q245*H245</f>
        <v>2.5046555800000001</v>
      </c>
      <c r="S245" s="230">
        <v>0</v>
      </c>
      <c r="T245" s="231">
        <f>S245*H245</f>
        <v>0</v>
      </c>
      <c r="AR245" s="24" t="s">
        <v>154</v>
      </c>
      <c r="AT245" s="24" t="s">
        <v>149</v>
      </c>
      <c r="AU245" s="24" t="s">
        <v>84</v>
      </c>
      <c r="AY245" s="24" t="s">
        <v>147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24" t="s">
        <v>24</v>
      </c>
      <c r="BK245" s="232">
        <f>ROUND(I245*H245,2)</f>
        <v>0</v>
      </c>
      <c r="BL245" s="24" t="s">
        <v>154</v>
      </c>
      <c r="BM245" s="24" t="s">
        <v>362</v>
      </c>
    </row>
    <row r="246" s="1" customFormat="1">
      <c r="B246" s="46"/>
      <c r="C246" s="74"/>
      <c r="D246" s="233" t="s">
        <v>156</v>
      </c>
      <c r="E246" s="74"/>
      <c r="F246" s="234" t="s">
        <v>363</v>
      </c>
      <c r="G246" s="74"/>
      <c r="H246" s="74"/>
      <c r="I246" s="191"/>
      <c r="J246" s="74"/>
      <c r="K246" s="74"/>
      <c r="L246" s="72"/>
      <c r="M246" s="235"/>
      <c r="N246" s="47"/>
      <c r="O246" s="47"/>
      <c r="P246" s="47"/>
      <c r="Q246" s="47"/>
      <c r="R246" s="47"/>
      <c r="S246" s="47"/>
      <c r="T246" s="95"/>
      <c r="AT246" s="24" t="s">
        <v>156</v>
      </c>
      <c r="AU246" s="24" t="s">
        <v>84</v>
      </c>
    </row>
    <row r="247" s="11" customFormat="1">
      <c r="B247" s="236"/>
      <c r="C247" s="237"/>
      <c r="D247" s="233" t="s">
        <v>158</v>
      </c>
      <c r="E247" s="238" t="s">
        <v>22</v>
      </c>
      <c r="F247" s="239" t="s">
        <v>270</v>
      </c>
      <c r="G247" s="237"/>
      <c r="H247" s="240">
        <v>169.22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AT247" s="246" t="s">
        <v>158</v>
      </c>
      <c r="AU247" s="246" t="s">
        <v>84</v>
      </c>
      <c r="AV247" s="11" t="s">
        <v>84</v>
      </c>
      <c r="AW247" s="11" t="s">
        <v>39</v>
      </c>
      <c r="AX247" s="11" t="s">
        <v>75</v>
      </c>
      <c r="AY247" s="246" t="s">
        <v>147</v>
      </c>
    </row>
    <row r="248" s="11" customFormat="1">
      <c r="B248" s="236"/>
      <c r="C248" s="237"/>
      <c r="D248" s="233" t="s">
        <v>158</v>
      </c>
      <c r="E248" s="238" t="s">
        <v>22</v>
      </c>
      <c r="F248" s="239" t="s">
        <v>271</v>
      </c>
      <c r="G248" s="237"/>
      <c r="H248" s="240">
        <v>87.140000000000001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AT248" s="246" t="s">
        <v>158</v>
      </c>
      <c r="AU248" s="246" t="s">
        <v>84</v>
      </c>
      <c r="AV248" s="11" t="s">
        <v>84</v>
      </c>
      <c r="AW248" s="11" t="s">
        <v>39</v>
      </c>
      <c r="AX248" s="11" t="s">
        <v>75</v>
      </c>
      <c r="AY248" s="246" t="s">
        <v>147</v>
      </c>
    </row>
    <row r="249" s="11" customFormat="1">
      <c r="B249" s="236"/>
      <c r="C249" s="237"/>
      <c r="D249" s="233" t="s">
        <v>158</v>
      </c>
      <c r="E249" s="238" t="s">
        <v>22</v>
      </c>
      <c r="F249" s="239" t="s">
        <v>272</v>
      </c>
      <c r="G249" s="237"/>
      <c r="H249" s="240">
        <v>283.89400000000001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AT249" s="246" t="s">
        <v>158</v>
      </c>
      <c r="AU249" s="246" t="s">
        <v>84</v>
      </c>
      <c r="AV249" s="11" t="s">
        <v>84</v>
      </c>
      <c r="AW249" s="11" t="s">
        <v>39</v>
      </c>
      <c r="AX249" s="11" t="s">
        <v>75</v>
      </c>
      <c r="AY249" s="246" t="s">
        <v>147</v>
      </c>
    </row>
    <row r="250" s="11" customFormat="1">
      <c r="B250" s="236"/>
      <c r="C250" s="237"/>
      <c r="D250" s="233" t="s">
        <v>158</v>
      </c>
      <c r="E250" s="238" t="s">
        <v>22</v>
      </c>
      <c r="F250" s="239" t="s">
        <v>273</v>
      </c>
      <c r="G250" s="237"/>
      <c r="H250" s="240">
        <v>75.094999999999999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AT250" s="246" t="s">
        <v>158</v>
      </c>
      <c r="AU250" s="246" t="s">
        <v>84</v>
      </c>
      <c r="AV250" s="11" t="s">
        <v>84</v>
      </c>
      <c r="AW250" s="11" t="s">
        <v>39</v>
      </c>
      <c r="AX250" s="11" t="s">
        <v>75</v>
      </c>
      <c r="AY250" s="246" t="s">
        <v>147</v>
      </c>
    </row>
    <row r="251" s="11" customFormat="1">
      <c r="B251" s="236"/>
      <c r="C251" s="237"/>
      <c r="D251" s="233" t="s">
        <v>158</v>
      </c>
      <c r="E251" s="238" t="s">
        <v>22</v>
      </c>
      <c r="F251" s="239" t="s">
        <v>311</v>
      </c>
      <c r="G251" s="237"/>
      <c r="H251" s="240">
        <v>40.32</v>
      </c>
      <c r="I251" s="241"/>
      <c r="J251" s="237"/>
      <c r="K251" s="237"/>
      <c r="L251" s="242"/>
      <c r="M251" s="243"/>
      <c r="N251" s="244"/>
      <c r="O251" s="244"/>
      <c r="P251" s="244"/>
      <c r="Q251" s="244"/>
      <c r="R251" s="244"/>
      <c r="S251" s="244"/>
      <c r="T251" s="245"/>
      <c r="AT251" s="246" t="s">
        <v>158</v>
      </c>
      <c r="AU251" s="246" t="s">
        <v>84</v>
      </c>
      <c r="AV251" s="11" t="s">
        <v>84</v>
      </c>
      <c r="AW251" s="11" t="s">
        <v>39</v>
      </c>
      <c r="AX251" s="11" t="s">
        <v>75</v>
      </c>
      <c r="AY251" s="246" t="s">
        <v>147</v>
      </c>
    </row>
    <row r="252" s="12" customFormat="1">
      <c r="B252" s="247"/>
      <c r="C252" s="248"/>
      <c r="D252" s="233" t="s">
        <v>158</v>
      </c>
      <c r="E252" s="249" t="s">
        <v>22</v>
      </c>
      <c r="F252" s="250" t="s">
        <v>166</v>
      </c>
      <c r="G252" s="248"/>
      <c r="H252" s="251">
        <v>655.66899999999998</v>
      </c>
      <c r="I252" s="252"/>
      <c r="J252" s="248"/>
      <c r="K252" s="248"/>
      <c r="L252" s="253"/>
      <c r="M252" s="254"/>
      <c r="N252" s="255"/>
      <c r="O252" s="255"/>
      <c r="P252" s="255"/>
      <c r="Q252" s="255"/>
      <c r="R252" s="255"/>
      <c r="S252" s="255"/>
      <c r="T252" s="256"/>
      <c r="AT252" s="257" t="s">
        <v>158</v>
      </c>
      <c r="AU252" s="257" t="s">
        <v>84</v>
      </c>
      <c r="AV252" s="12" t="s">
        <v>154</v>
      </c>
      <c r="AW252" s="12" t="s">
        <v>39</v>
      </c>
      <c r="AX252" s="12" t="s">
        <v>24</v>
      </c>
      <c r="AY252" s="257" t="s">
        <v>147</v>
      </c>
    </row>
    <row r="253" s="1" customFormat="1" ht="25.5" customHeight="1">
      <c r="B253" s="46"/>
      <c r="C253" s="221" t="s">
        <v>364</v>
      </c>
      <c r="D253" s="221" t="s">
        <v>149</v>
      </c>
      <c r="E253" s="222" t="s">
        <v>365</v>
      </c>
      <c r="F253" s="223" t="s">
        <v>366</v>
      </c>
      <c r="G253" s="224" t="s">
        <v>152</v>
      </c>
      <c r="H253" s="225">
        <v>713.08600000000001</v>
      </c>
      <c r="I253" s="226"/>
      <c r="J253" s="227">
        <f>ROUND(I253*H253,2)</f>
        <v>0</v>
      </c>
      <c r="K253" s="223" t="s">
        <v>326</v>
      </c>
      <c r="L253" s="72"/>
      <c r="M253" s="228" t="s">
        <v>22</v>
      </c>
      <c r="N253" s="229" t="s">
        <v>46</v>
      </c>
      <c r="O253" s="47"/>
      <c r="P253" s="230">
        <f>O253*H253</f>
        <v>0</v>
      </c>
      <c r="Q253" s="230">
        <v>0.001</v>
      </c>
      <c r="R253" s="230">
        <f>Q253*H253</f>
        <v>0.713086</v>
      </c>
      <c r="S253" s="230">
        <v>0</v>
      </c>
      <c r="T253" s="231">
        <f>S253*H253</f>
        <v>0</v>
      </c>
      <c r="AR253" s="24" t="s">
        <v>154</v>
      </c>
      <c r="AT253" s="24" t="s">
        <v>149</v>
      </c>
      <c r="AU253" s="24" t="s">
        <v>84</v>
      </c>
      <c r="AY253" s="24" t="s">
        <v>147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24" t="s">
        <v>24</v>
      </c>
      <c r="BK253" s="232">
        <f>ROUND(I253*H253,2)</f>
        <v>0</v>
      </c>
      <c r="BL253" s="24" t="s">
        <v>154</v>
      </c>
      <c r="BM253" s="24" t="s">
        <v>367</v>
      </c>
    </row>
    <row r="254" s="1" customFormat="1">
      <c r="B254" s="46"/>
      <c r="C254" s="74"/>
      <c r="D254" s="233" t="s">
        <v>156</v>
      </c>
      <c r="E254" s="74"/>
      <c r="F254" s="234" t="s">
        <v>366</v>
      </c>
      <c r="G254" s="74"/>
      <c r="H254" s="74"/>
      <c r="I254" s="191"/>
      <c r="J254" s="74"/>
      <c r="K254" s="74"/>
      <c r="L254" s="72"/>
      <c r="M254" s="235"/>
      <c r="N254" s="47"/>
      <c r="O254" s="47"/>
      <c r="P254" s="47"/>
      <c r="Q254" s="47"/>
      <c r="R254" s="47"/>
      <c r="S254" s="47"/>
      <c r="T254" s="95"/>
      <c r="AT254" s="24" t="s">
        <v>156</v>
      </c>
      <c r="AU254" s="24" t="s">
        <v>84</v>
      </c>
    </row>
    <row r="255" s="13" customFormat="1">
      <c r="B255" s="268"/>
      <c r="C255" s="269"/>
      <c r="D255" s="233" t="s">
        <v>158</v>
      </c>
      <c r="E255" s="270" t="s">
        <v>22</v>
      </c>
      <c r="F255" s="271" t="s">
        <v>350</v>
      </c>
      <c r="G255" s="269"/>
      <c r="H255" s="270" t="s">
        <v>22</v>
      </c>
      <c r="I255" s="272"/>
      <c r="J255" s="269"/>
      <c r="K255" s="269"/>
      <c r="L255" s="273"/>
      <c r="M255" s="274"/>
      <c r="N255" s="275"/>
      <c r="O255" s="275"/>
      <c r="P255" s="275"/>
      <c r="Q255" s="275"/>
      <c r="R255" s="275"/>
      <c r="S255" s="275"/>
      <c r="T255" s="276"/>
      <c r="AT255" s="277" t="s">
        <v>158</v>
      </c>
      <c r="AU255" s="277" t="s">
        <v>84</v>
      </c>
      <c r="AV255" s="13" t="s">
        <v>24</v>
      </c>
      <c r="AW255" s="13" t="s">
        <v>39</v>
      </c>
      <c r="AX255" s="13" t="s">
        <v>75</v>
      </c>
      <c r="AY255" s="277" t="s">
        <v>147</v>
      </c>
    </row>
    <row r="256" s="11" customFormat="1">
      <c r="B256" s="236"/>
      <c r="C256" s="237"/>
      <c r="D256" s="233" t="s">
        <v>158</v>
      </c>
      <c r="E256" s="238" t="s">
        <v>22</v>
      </c>
      <c r="F256" s="239" t="s">
        <v>351</v>
      </c>
      <c r="G256" s="237"/>
      <c r="H256" s="240">
        <v>63.149999999999999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158</v>
      </c>
      <c r="AU256" s="246" t="s">
        <v>84</v>
      </c>
      <c r="AV256" s="11" t="s">
        <v>84</v>
      </c>
      <c r="AW256" s="11" t="s">
        <v>39</v>
      </c>
      <c r="AX256" s="11" t="s">
        <v>75</v>
      </c>
      <c r="AY256" s="246" t="s">
        <v>147</v>
      </c>
    </row>
    <row r="257" s="11" customFormat="1">
      <c r="B257" s="236"/>
      <c r="C257" s="237"/>
      <c r="D257" s="233" t="s">
        <v>158</v>
      </c>
      <c r="E257" s="238" t="s">
        <v>22</v>
      </c>
      <c r="F257" s="239" t="s">
        <v>352</v>
      </c>
      <c r="G257" s="237"/>
      <c r="H257" s="240">
        <v>50.939999999999998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AT257" s="246" t="s">
        <v>158</v>
      </c>
      <c r="AU257" s="246" t="s">
        <v>84</v>
      </c>
      <c r="AV257" s="11" t="s">
        <v>84</v>
      </c>
      <c r="AW257" s="11" t="s">
        <v>39</v>
      </c>
      <c r="AX257" s="11" t="s">
        <v>75</v>
      </c>
      <c r="AY257" s="246" t="s">
        <v>147</v>
      </c>
    </row>
    <row r="258" s="11" customFormat="1">
      <c r="B258" s="236"/>
      <c r="C258" s="237"/>
      <c r="D258" s="233" t="s">
        <v>158</v>
      </c>
      <c r="E258" s="238" t="s">
        <v>22</v>
      </c>
      <c r="F258" s="239" t="s">
        <v>353</v>
      </c>
      <c r="G258" s="237"/>
      <c r="H258" s="240">
        <v>72.079999999999998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AT258" s="246" t="s">
        <v>158</v>
      </c>
      <c r="AU258" s="246" t="s">
        <v>84</v>
      </c>
      <c r="AV258" s="11" t="s">
        <v>84</v>
      </c>
      <c r="AW258" s="11" t="s">
        <v>39</v>
      </c>
      <c r="AX258" s="11" t="s">
        <v>75</v>
      </c>
      <c r="AY258" s="246" t="s">
        <v>147</v>
      </c>
    </row>
    <row r="259" s="13" customFormat="1">
      <c r="B259" s="268"/>
      <c r="C259" s="269"/>
      <c r="D259" s="233" t="s">
        <v>158</v>
      </c>
      <c r="E259" s="270" t="s">
        <v>22</v>
      </c>
      <c r="F259" s="271" t="s">
        <v>354</v>
      </c>
      <c r="G259" s="269"/>
      <c r="H259" s="270" t="s">
        <v>22</v>
      </c>
      <c r="I259" s="272"/>
      <c r="J259" s="269"/>
      <c r="K259" s="269"/>
      <c r="L259" s="273"/>
      <c r="M259" s="274"/>
      <c r="N259" s="275"/>
      <c r="O259" s="275"/>
      <c r="P259" s="275"/>
      <c r="Q259" s="275"/>
      <c r="R259" s="275"/>
      <c r="S259" s="275"/>
      <c r="T259" s="276"/>
      <c r="AT259" s="277" t="s">
        <v>158</v>
      </c>
      <c r="AU259" s="277" t="s">
        <v>84</v>
      </c>
      <c r="AV259" s="13" t="s">
        <v>24</v>
      </c>
      <c r="AW259" s="13" t="s">
        <v>39</v>
      </c>
      <c r="AX259" s="13" t="s">
        <v>75</v>
      </c>
      <c r="AY259" s="277" t="s">
        <v>147</v>
      </c>
    </row>
    <row r="260" s="11" customFormat="1">
      <c r="B260" s="236"/>
      <c r="C260" s="237"/>
      <c r="D260" s="233" t="s">
        <v>158</v>
      </c>
      <c r="E260" s="238" t="s">
        <v>22</v>
      </c>
      <c r="F260" s="239" t="s">
        <v>355</v>
      </c>
      <c r="G260" s="237"/>
      <c r="H260" s="240">
        <v>128.47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AT260" s="246" t="s">
        <v>158</v>
      </c>
      <c r="AU260" s="246" t="s">
        <v>84</v>
      </c>
      <c r="AV260" s="11" t="s">
        <v>84</v>
      </c>
      <c r="AW260" s="11" t="s">
        <v>39</v>
      </c>
      <c r="AX260" s="11" t="s">
        <v>75</v>
      </c>
      <c r="AY260" s="246" t="s">
        <v>147</v>
      </c>
    </row>
    <row r="261" s="11" customFormat="1">
      <c r="B261" s="236"/>
      <c r="C261" s="237"/>
      <c r="D261" s="233" t="s">
        <v>158</v>
      </c>
      <c r="E261" s="238" t="s">
        <v>22</v>
      </c>
      <c r="F261" s="239" t="s">
        <v>356</v>
      </c>
      <c r="G261" s="237"/>
      <c r="H261" s="240">
        <v>39.039999999999999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AT261" s="246" t="s">
        <v>158</v>
      </c>
      <c r="AU261" s="246" t="s">
        <v>84</v>
      </c>
      <c r="AV261" s="11" t="s">
        <v>84</v>
      </c>
      <c r="AW261" s="11" t="s">
        <v>39</v>
      </c>
      <c r="AX261" s="11" t="s">
        <v>75</v>
      </c>
      <c r="AY261" s="246" t="s">
        <v>147</v>
      </c>
    </row>
    <row r="262" s="11" customFormat="1">
      <c r="B262" s="236"/>
      <c r="C262" s="237"/>
      <c r="D262" s="233" t="s">
        <v>158</v>
      </c>
      <c r="E262" s="238" t="s">
        <v>22</v>
      </c>
      <c r="F262" s="239" t="s">
        <v>357</v>
      </c>
      <c r="G262" s="237"/>
      <c r="H262" s="240">
        <v>229.43600000000001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AT262" s="246" t="s">
        <v>158</v>
      </c>
      <c r="AU262" s="246" t="s">
        <v>84</v>
      </c>
      <c r="AV262" s="11" t="s">
        <v>84</v>
      </c>
      <c r="AW262" s="11" t="s">
        <v>39</v>
      </c>
      <c r="AX262" s="11" t="s">
        <v>75</v>
      </c>
      <c r="AY262" s="246" t="s">
        <v>147</v>
      </c>
    </row>
    <row r="263" s="11" customFormat="1">
      <c r="B263" s="236"/>
      <c r="C263" s="237"/>
      <c r="D263" s="233" t="s">
        <v>158</v>
      </c>
      <c r="E263" s="238" t="s">
        <v>22</v>
      </c>
      <c r="F263" s="239" t="s">
        <v>273</v>
      </c>
      <c r="G263" s="237"/>
      <c r="H263" s="240">
        <v>75.094999999999999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AT263" s="246" t="s">
        <v>158</v>
      </c>
      <c r="AU263" s="246" t="s">
        <v>84</v>
      </c>
      <c r="AV263" s="11" t="s">
        <v>84</v>
      </c>
      <c r="AW263" s="11" t="s">
        <v>39</v>
      </c>
      <c r="AX263" s="11" t="s">
        <v>75</v>
      </c>
      <c r="AY263" s="246" t="s">
        <v>147</v>
      </c>
    </row>
    <row r="264" s="14" customFormat="1">
      <c r="B264" s="278"/>
      <c r="C264" s="279"/>
      <c r="D264" s="233" t="s">
        <v>158</v>
      </c>
      <c r="E264" s="280" t="s">
        <v>22</v>
      </c>
      <c r="F264" s="281" t="s">
        <v>358</v>
      </c>
      <c r="G264" s="279"/>
      <c r="H264" s="282">
        <v>658.21100000000001</v>
      </c>
      <c r="I264" s="283"/>
      <c r="J264" s="279"/>
      <c r="K264" s="279"/>
      <c r="L264" s="284"/>
      <c r="M264" s="285"/>
      <c r="N264" s="286"/>
      <c r="O264" s="286"/>
      <c r="P264" s="286"/>
      <c r="Q264" s="286"/>
      <c r="R264" s="286"/>
      <c r="S264" s="286"/>
      <c r="T264" s="287"/>
      <c r="AT264" s="288" t="s">
        <v>158</v>
      </c>
      <c r="AU264" s="288" t="s">
        <v>84</v>
      </c>
      <c r="AV264" s="14" t="s">
        <v>167</v>
      </c>
      <c r="AW264" s="14" t="s">
        <v>39</v>
      </c>
      <c r="AX264" s="14" t="s">
        <v>75</v>
      </c>
      <c r="AY264" s="288" t="s">
        <v>147</v>
      </c>
    </row>
    <row r="265" s="11" customFormat="1">
      <c r="B265" s="236"/>
      <c r="C265" s="237"/>
      <c r="D265" s="233" t="s">
        <v>158</v>
      </c>
      <c r="E265" s="238" t="s">
        <v>22</v>
      </c>
      <c r="F265" s="239" t="s">
        <v>309</v>
      </c>
      <c r="G265" s="237"/>
      <c r="H265" s="240">
        <v>7.585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AT265" s="246" t="s">
        <v>158</v>
      </c>
      <c r="AU265" s="246" t="s">
        <v>84</v>
      </c>
      <c r="AV265" s="11" t="s">
        <v>84</v>
      </c>
      <c r="AW265" s="11" t="s">
        <v>39</v>
      </c>
      <c r="AX265" s="11" t="s">
        <v>75</v>
      </c>
      <c r="AY265" s="246" t="s">
        <v>147</v>
      </c>
    </row>
    <row r="266" s="11" customFormat="1">
      <c r="B266" s="236"/>
      <c r="C266" s="237"/>
      <c r="D266" s="233" t="s">
        <v>158</v>
      </c>
      <c r="E266" s="238" t="s">
        <v>22</v>
      </c>
      <c r="F266" s="239" t="s">
        <v>310</v>
      </c>
      <c r="G266" s="237"/>
      <c r="H266" s="240">
        <v>6.9699999999999998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AT266" s="246" t="s">
        <v>158</v>
      </c>
      <c r="AU266" s="246" t="s">
        <v>84</v>
      </c>
      <c r="AV266" s="11" t="s">
        <v>84</v>
      </c>
      <c r="AW266" s="11" t="s">
        <v>39</v>
      </c>
      <c r="AX266" s="11" t="s">
        <v>75</v>
      </c>
      <c r="AY266" s="246" t="s">
        <v>147</v>
      </c>
    </row>
    <row r="267" s="11" customFormat="1">
      <c r="B267" s="236"/>
      <c r="C267" s="237"/>
      <c r="D267" s="233" t="s">
        <v>158</v>
      </c>
      <c r="E267" s="238" t="s">
        <v>22</v>
      </c>
      <c r="F267" s="239" t="s">
        <v>311</v>
      </c>
      <c r="G267" s="237"/>
      <c r="H267" s="240">
        <v>40.32</v>
      </c>
      <c r="I267" s="241"/>
      <c r="J267" s="237"/>
      <c r="K267" s="237"/>
      <c r="L267" s="242"/>
      <c r="M267" s="243"/>
      <c r="N267" s="244"/>
      <c r="O267" s="244"/>
      <c r="P267" s="244"/>
      <c r="Q267" s="244"/>
      <c r="R267" s="244"/>
      <c r="S267" s="244"/>
      <c r="T267" s="245"/>
      <c r="AT267" s="246" t="s">
        <v>158</v>
      </c>
      <c r="AU267" s="246" t="s">
        <v>84</v>
      </c>
      <c r="AV267" s="11" t="s">
        <v>84</v>
      </c>
      <c r="AW267" s="11" t="s">
        <v>39</v>
      </c>
      <c r="AX267" s="11" t="s">
        <v>75</v>
      </c>
      <c r="AY267" s="246" t="s">
        <v>147</v>
      </c>
    </row>
    <row r="268" s="12" customFormat="1">
      <c r="B268" s="247"/>
      <c r="C268" s="248"/>
      <c r="D268" s="233" t="s">
        <v>158</v>
      </c>
      <c r="E268" s="249" t="s">
        <v>22</v>
      </c>
      <c r="F268" s="250" t="s">
        <v>166</v>
      </c>
      <c r="G268" s="248"/>
      <c r="H268" s="251">
        <v>713.08600000000001</v>
      </c>
      <c r="I268" s="252"/>
      <c r="J268" s="248"/>
      <c r="K268" s="248"/>
      <c r="L268" s="253"/>
      <c r="M268" s="254"/>
      <c r="N268" s="255"/>
      <c r="O268" s="255"/>
      <c r="P268" s="255"/>
      <c r="Q268" s="255"/>
      <c r="R268" s="255"/>
      <c r="S268" s="255"/>
      <c r="T268" s="256"/>
      <c r="AT268" s="257" t="s">
        <v>158</v>
      </c>
      <c r="AU268" s="257" t="s">
        <v>84</v>
      </c>
      <c r="AV268" s="12" t="s">
        <v>154</v>
      </c>
      <c r="AW268" s="12" t="s">
        <v>39</v>
      </c>
      <c r="AX268" s="12" t="s">
        <v>24</v>
      </c>
      <c r="AY268" s="257" t="s">
        <v>147</v>
      </c>
    </row>
    <row r="269" s="1" customFormat="1" ht="25.5" customHeight="1">
      <c r="B269" s="46"/>
      <c r="C269" s="221" t="s">
        <v>368</v>
      </c>
      <c r="D269" s="221" t="s">
        <v>149</v>
      </c>
      <c r="E269" s="222" t="s">
        <v>369</v>
      </c>
      <c r="F269" s="223" t="s">
        <v>370</v>
      </c>
      <c r="G269" s="224" t="s">
        <v>152</v>
      </c>
      <c r="H269" s="225">
        <v>713.08600000000001</v>
      </c>
      <c r="I269" s="226"/>
      <c r="J269" s="227">
        <f>ROUND(I269*H269,2)</f>
        <v>0</v>
      </c>
      <c r="K269" s="223" t="s">
        <v>326</v>
      </c>
      <c r="L269" s="72"/>
      <c r="M269" s="228" t="s">
        <v>22</v>
      </c>
      <c r="N269" s="229" t="s">
        <v>46</v>
      </c>
      <c r="O269" s="47"/>
      <c r="P269" s="230">
        <f>O269*H269</f>
        <v>0</v>
      </c>
      <c r="Q269" s="230">
        <v>0.00010000000000000001</v>
      </c>
      <c r="R269" s="230">
        <f>Q269*H269</f>
        <v>0.0713086</v>
      </c>
      <c r="S269" s="230">
        <v>0</v>
      </c>
      <c r="T269" s="231">
        <f>S269*H269</f>
        <v>0</v>
      </c>
      <c r="AR269" s="24" t="s">
        <v>154</v>
      </c>
      <c r="AT269" s="24" t="s">
        <v>149</v>
      </c>
      <c r="AU269" s="24" t="s">
        <v>84</v>
      </c>
      <c r="AY269" s="24" t="s">
        <v>147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24" t="s">
        <v>24</v>
      </c>
      <c r="BK269" s="232">
        <f>ROUND(I269*H269,2)</f>
        <v>0</v>
      </c>
      <c r="BL269" s="24" t="s">
        <v>154</v>
      </c>
      <c r="BM269" s="24" t="s">
        <v>371</v>
      </c>
    </row>
    <row r="270" s="1" customFormat="1">
      <c r="B270" s="46"/>
      <c r="C270" s="74"/>
      <c r="D270" s="233" t="s">
        <v>156</v>
      </c>
      <c r="E270" s="74"/>
      <c r="F270" s="234" t="s">
        <v>370</v>
      </c>
      <c r="G270" s="74"/>
      <c r="H270" s="74"/>
      <c r="I270" s="191"/>
      <c r="J270" s="74"/>
      <c r="K270" s="74"/>
      <c r="L270" s="72"/>
      <c r="M270" s="235"/>
      <c r="N270" s="47"/>
      <c r="O270" s="47"/>
      <c r="P270" s="47"/>
      <c r="Q270" s="47"/>
      <c r="R270" s="47"/>
      <c r="S270" s="47"/>
      <c r="T270" s="95"/>
      <c r="AT270" s="24" t="s">
        <v>156</v>
      </c>
      <c r="AU270" s="24" t="s">
        <v>84</v>
      </c>
    </row>
    <row r="271" s="13" customFormat="1">
      <c r="B271" s="268"/>
      <c r="C271" s="269"/>
      <c r="D271" s="233" t="s">
        <v>158</v>
      </c>
      <c r="E271" s="270" t="s">
        <v>22</v>
      </c>
      <c r="F271" s="271" t="s">
        <v>350</v>
      </c>
      <c r="G271" s="269"/>
      <c r="H271" s="270" t="s">
        <v>22</v>
      </c>
      <c r="I271" s="272"/>
      <c r="J271" s="269"/>
      <c r="K271" s="269"/>
      <c r="L271" s="273"/>
      <c r="M271" s="274"/>
      <c r="N271" s="275"/>
      <c r="O271" s="275"/>
      <c r="P271" s="275"/>
      <c r="Q271" s="275"/>
      <c r="R271" s="275"/>
      <c r="S271" s="275"/>
      <c r="T271" s="276"/>
      <c r="AT271" s="277" t="s">
        <v>158</v>
      </c>
      <c r="AU271" s="277" t="s">
        <v>84</v>
      </c>
      <c r="AV271" s="13" t="s">
        <v>24</v>
      </c>
      <c r="AW271" s="13" t="s">
        <v>39</v>
      </c>
      <c r="AX271" s="13" t="s">
        <v>75</v>
      </c>
      <c r="AY271" s="277" t="s">
        <v>147</v>
      </c>
    </row>
    <row r="272" s="11" customFormat="1">
      <c r="B272" s="236"/>
      <c r="C272" s="237"/>
      <c r="D272" s="233" t="s">
        <v>158</v>
      </c>
      <c r="E272" s="238" t="s">
        <v>22</v>
      </c>
      <c r="F272" s="239" t="s">
        <v>351</v>
      </c>
      <c r="G272" s="237"/>
      <c r="H272" s="240">
        <v>63.149999999999999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AT272" s="246" t="s">
        <v>158</v>
      </c>
      <c r="AU272" s="246" t="s">
        <v>84</v>
      </c>
      <c r="AV272" s="11" t="s">
        <v>84</v>
      </c>
      <c r="AW272" s="11" t="s">
        <v>39</v>
      </c>
      <c r="AX272" s="11" t="s">
        <v>75</v>
      </c>
      <c r="AY272" s="246" t="s">
        <v>147</v>
      </c>
    </row>
    <row r="273" s="11" customFormat="1">
      <c r="B273" s="236"/>
      <c r="C273" s="237"/>
      <c r="D273" s="233" t="s">
        <v>158</v>
      </c>
      <c r="E273" s="238" t="s">
        <v>22</v>
      </c>
      <c r="F273" s="239" t="s">
        <v>352</v>
      </c>
      <c r="G273" s="237"/>
      <c r="H273" s="240">
        <v>50.939999999999998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AT273" s="246" t="s">
        <v>158</v>
      </c>
      <c r="AU273" s="246" t="s">
        <v>84</v>
      </c>
      <c r="AV273" s="11" t="s">
        <v>84</v>
      </c>
      <c r="AW273" s="11" t="s">
        <v>39</v>
      </c>
      <c r="AX273" s="11" t="s">
        <v>75</v>
      </c>
      <c r="AY273" s="246" t="s">
        <v>147</v>
      </c>
    </row>
    <row r="274" s="11" customFormat="1">
      <c r="B274" s="236"/>
      <c r="C274" s="237"/>
      <c r="D274" s="233" t="s">
        <v>158</v>
      </c>
      <c r="E274" s="238" t="s">
        <v>22</v>
      </c>
      <c r="F274" s="239" t="s">
        <v>353</v>
      </c>
      <c r="G274" s="237"/>
      <c r="H274" s="240">
        <v>72.079999999999998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AT274" s="246" t="s">
        <v>158</v>
      </c>
      <c r="AU274" s="246" t="s">
        <v>84</v>
      </c>
      <c r="AV274" s="11" t="s">
        <v>84</v>
      </c>
      <c r="AW274" s="11" t="s">
        <v>39</v>
      </c>
      <c r="AX274" s="11" t="s">
        <v>75</v>
      </c>
      <c r="AY274" s="246" t="s">
        <v>147</v>
      </c>
    </row>
    <row r="275" s="13" customFormat="1">
      <c r="B275" s="268"/>
      <c r="C275" s="269"/>
      <c r="D275" s="233" t="s">
        <v>158</v>
      </c>
      <c r="E275" s="270" t="s">
        <v>22</v>
      </c>
      <c r="F275" s="271" t="s">
        <v>354</v>
      </c>
      <c r="G275" s="269"/>
      <c r="H275" s="270" t="s">
        <v>22</v>
      </c>
      <c r="I275" s="272"/>
      <c r="J275" s="269"/>
      <c r="K275" s="269"/>
      <c r="L275" s="273"/>
      <c r="M275" s="274"/>
      <c r="N275" s="275"/>
      <c r="O275" s="275"/>
      <c r="P275" s="275"/>
      <c r="Q275" s="275"/>
      <c r="R275" s="275"/>
      <c r="S275" s="275"/>
      <c r="T275" s="276"/>
      <c r="AT275" s="277" t="s">
        <v>158</v>
      </c>
      <c r="AU275" s="277" t="s">
        <v>84</v>
      </c>
      <c r="AV275" s="13" t="s">
        <v>24</v>
      </c>
      <c r="AW275" s="13" t="s">
        <v>39</v>
      </c>
      <c r="AX275" s="13" t="s">
        <v>75</v>
      </c>
      <c r="AY275" s="277" t="s">
        <v>147</v>
      </c>
    </row>
    <row r="276" s="11" customFormat="1">
      <c r="B276" s="236"/>
      <c r="C276" s="237"/>
      <c r="D276" s="233" t="s">
        <v>158</v>
      </c>
      <c r="E276" s="238" t="s">
        <v>22</v>
      </c>
      <c r="F276" s="239" t="s">
        <v>355</v>
      </c>
      <c r="G276" s="237"/>
      <c r="H276" s="240">
        <v>128.47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AT276" s="246" t="s">
        <v>158</v>
      </c>
      <c r="AU276" s="246" t="s">
        <v>84</v>
      </c>
      <c r="AV276" s="11" t="s">
        <v>84</v>
      </c>
      <c r="AW276" s="11" t="s">
        <v>39</v>
      </c>
      <c r="AX276" s="11" t="s">
        <v>75</v>
      </c>
      <c r="AY276" s="246" t="s">
        <v>147</v>
      </c>
    </row>
    <row r="277" s="11" customFormat="1">
      <c r="B277" s="236"/>
      <c r="C277" s="237"/>
      <c r="D277" s="233" t="s">
        <v>158</v>
      </c>
      <c r="E277" s="238" t="s">
        <v>22</v>
      </c>
      <c r="F277" s="239" t="s">
        <v>356</v>
      </c>
      <c r="G277" s="237"/>
      <c r="H277" s="240">
        <v>39.039999999999999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AT277" s="246" t="s">
        <v>158</v>
      </c>
      <c r="AU277" s="246" t="s">
        <v>84</v>
      </c>
      <c r="AV277" s="11" t="s">
        <v>84</v>
      </c>
      <c r="AW277" s="11" t="s">
        <v>39</v>
      </c>
      <c r="AX277" s="11" t="s">
        <v>75</v>
      </c>
      <c r="AY277" s="246" t="s">
        <v>147</v>
      </c>
    </row>
    <row r="278" s="11" customFormat="1">
      <c r="B278" s="236"/>
      <c r="C278" s="237"/>
      <c r="D278" s="233" t="s">
        <v>158</v>
      </c>
      <c r="E278" s="238" t="s">
        <v>22</v>
      </c>
      <c r="F278" s="239" t="s">
        <v>357</v>
      </c>
      <c r="G278" s="237"/>
      <c r="H278" s="240">
        <v>229.43600000000001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AT278" s="246" t="s">
        <v>158</v>
      </c>
      <c r="AU278" s="246" t="s">
        <v>84</v>
      </c>
      <c r="AV278" s="11" t="s">
        <v>84</v>
      </c>
      <c r="AW278" s="11" t="s">
        <v>39</v>
      </c>
      <c r="AX278" s="11" t="s">
        <v>75</v>
      </c>
      <c r="AY278" s="246" t="s">
        <v>147</v>
      </c>
    </row>
    <row r="279" s="11" customFormat="1">
      <c r="B279" s="236"/>
      <c r="C279" s="237"/>
      <c r="D279" s="233" t="s">
        <v>158</v>
      </c>
      <c r="E279" s="238" t="s">
        <v>22</v>
      </c>
      <c r="F279" s="239" t="s">
        <v>273</v>
      </c>
      <c r="G279" s="237"/>
      <c r="H279" s="240">
        <v>75.094999999999999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AT279" s="246" t="s">
        <v>158</v>
      </c>
      <c r="AU279" s="246" t="s">
        <v>84</v>
      </c>
      <c r="AV279" s="11" t="s">
        <v>84</v>
      </c>
      <c r="AW279" s="11" t="s">
        <v>39</v>
      </c>
      <c r="AX279" s="11" t="s">
        <v>75</v>
      </c>
      <c r="AY279" s="246" t="s">
        <v>147</v>
      </c>
    </row>
    <row r="280" s="14" customFormat="1">
      <c r="B280" s="278"/>
      <c r="C280" s="279"/>
      <c r="D280" s="233" t="s">
        <v>158</v>
      </c>
      <c r="E280" s="280" t="s">
        <v>22</v>
      </c>
      <c r="F280" s="281" t="s">
        <v>358</v>
      </c>
      <c r="G280" s="279"/>
      <c r="H280" s="282">
        <v>658.21100000000001</v>
      </c>
      <c r="I280" s="283"/>
      <c r="J280" s="279"/>
      <c r="K280" s="279"/>
      <c r="L280" s="284"/>
      <c r="M280" s="285"/>
      <c r="N280" s="286"/>
      <c r="O280" s="286"/>
      <c r="P280" s="286"/>
      <c r="Q280" s="286"/>
      <c r="R280" s="286"/>
      <c r="S280" s="286"/>
      <c r="T280" s="287"/>
      <c r="AT280" s="288" t="s">
        <v>158</v>
      </c>
      <c r="AU280" s="288" t="s">
        <v>84</v>
      </c>
      <c r="AV280" s="14" t="s">
        <v>167</v>
      </c>
      <c r="AW280" s="14" t="s">
        <v>39</v>
      </c>
      <c r="AX280" s="14" t="s">
        <v>75</v>
      </c>
      <c r="AY280" s="288" t="s">
        <v>147</v>
      </c>
    </row>
    <row r="281" s="11" customFormat="1">
      <c r="B281" s="236"/>
      <c r="C281" s="237"/>
      <c r="D281" s="233" t="s">
        <v>158</v>
      </c>
      <c r="E281" s="238" t="s">
        <v>22</v>
      </c>
      <c r="F281" s="239" t="s">
        <v>309</v>
      </c>
      <c r="G281" s="237"/>
      <c r="H281" s="240">
        <v>7.585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AT281" s="246" t="s">
        <v>158</v>
      </c>
      <c r="AU281" s="246" t="s">
        <v>84</v>
      </c>
      <c r="AV281" s="11" t="s">
        <v>84</v>
      </c>
      <c r="AW281" s="11" t="s">
        <v>39</v>
      </c>
      <c r="AX281" s="11" t="s">
        <v>75</v>
      </c>
      <c r="AY281" s="246" t="s">
        <v>147</v>
      </c>
    </row>
    <row r="282" s="11" customFormat="1">
      <c r="B282" s="236"/>
      <c r="C282" s="237"/>
      <c r="D282" s="233" t="s">
        <v>158</v>
      </c>
      <c r="E282" s="238" t="s">
        <v>22</v>
      </c>
      <c r="F282" s="239" t="s">
        <v>310</v>
      </c>
      <c r="G282" s="237"/>
      <c r="H282" s="240">
        <v>6.9699999999999998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AT282" s="246" t="s">
        <v>158</v>
      </c>
      <c r="AU282" s="246" t="s">
        <v>84</v>
      </c>
      <c r="AV282" s="11" t="s">
        <v>84</v>
      </c>
      <c r="AW282" s="11" t="s">
        <v>39</v>
      </c>
      <c r="AX282" s="11" t="s">
        <v>75</v>
      </c>
      <c r="AY282" s="246" t="s">
        <v>147</v>
      </c>
    </row>
    <row r="283" s="11" customFormat="1">
      <c r="B283" s="236"/>
      <c r="C283" s="237"/>
      <c r="D283" s="233" t="s">
        <v>158</v>
      </c>
      <c r="E283" s="238" t="s">
        <v>22</v>
      </c>
      <c r="F283" s="239" t="s">
        <v>311</v>
      </c>
      <c r="G283" s="237"/>
      <c r="H283" s="240">
        <v>40.32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AT283" s="246" t="s">
        <v>158</v>
      </c>
      <c r="AU283" s="246" t="s">
        <v>84</v>
      </c>
      <c r="AV283" s="11" t="s">
        <v>84</v>
      </c>
      <c r="AW283" s="11" t="s">
        <v>39</v>
      </c>
      <c r="AX283" s="11" t="s">
        <v>75</v>
      </c>
      <c r="AY283" s="246" t="s">
        <v>147</v>
      </c>
    </row>
    <row r="284" s="12" customFormat="1">
      <c r="B284" s="247"/>
      <c r="C284" s="248"/>
      <c r="D284" s="233" t="s">
        <v>158</v>
      </c>
      <c r="E284" s="249" t="s">
        <v>22</v>
      </c>
      <c r="F284" s="250" t="s">
        <v>166</v>
      </c>
      <c r="G284" s="248"/>
      <c r="H284" s="251">
        <v>713.08600000000001</v>
      </c>
      <c r="I284" s="252"/>
      <c r="J284" s="248"/>
      <c r="K284" s="248"/>
      <c r="L284" s="253"/>
      <c r="M284" s="254"/>
      <c r="N284" s="255"/>
      <c r="O284" s="255"/>
      <c r="P284" s="255"/>
      <c r="Q284" s="255"/>
      <c r="R284" s="255"/>
      <c r="S284" s="255"/>
      <c r="T284" s="256"/>
      <c r="AT284" s="257" t="s">
        <v>158</v>
      </c>
      <c r="AU284" s="257" t="s">
        <v>84</v>
      </c>
      <c r="AV284" s="12" t="s">
        <v>154</v>
      </c>
      <c r="AW284" s="12" t="s">
        <v>39</v>
      </c>
      <c r="AX284" s="12" t="s">
        <v>24</v>
      </c>
      <c r="AY284" s="257" t="s">
        <v>147</v>
      </c>
    </row>
    <row r="285" s="1" customFormat="1" ht="16.5" customHeight="1">
      <c r="B285" s="46"/>
      <c r="C285" s="221" t="s">
        <v>372</v>
      </c>
      <c r="D285" s="221" t="s">
        <v>149</v>
      </c>
      <c r="E285" s="222" t="s">
        <v>373</v>
      </c>
      <c r="F285" s="223" t="s">
        <v>374</v>
      </c>
      <c r="G285" s="224" t="s">
        <v>152</v>
      </c>
      <c r="H285" s="225">
        <v>176.173</v>
      </c>
      <c r="I285" s="226"/>
      <c r="J285" s="227">
        <f>ROUND(I285*H285,2)</f>
        <v>0</v>
      </c>
      <c r="K285" s="223" t="s">
        <v>153</v>
      </c>
      <c r="L285" s="72"/>
      <c r="M285" s="228" t="s">
        <v>22</v>
      </c>
      <c r="N285" s="229" t="s">
        <v>46</v>
      </c>
      <c r="O285" s="47"/>
      <c r="P285" s="230">
        <f>O285*H285</f>
        <v>0</v>
      </c>
      <c r="Q285" s="230">
        <v>0.00012</v>
      </c>
      <c r="R285" s="230">
        <f>Q285*H285</f>
        <v>0.021140760000000001</v>
      </c>
      <c r="S285" s="230">
        <v>0</v>
      </c>
      <c r="T285" s="231">
        <f>S285*H285</f>
        <v>0</v>
      </c>
      <c r="AR285" s="24" t="s">
        <v>154</v>
      </c>
      <c r="AT285" s="24" t="s">
        <v>149</v>
      </c>
      <c r="AU285" s="24" t="s">
        <v>84</v>
      </c>
      <c r="AY285" s="24" t="s">
        <v>147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24" t="s">
        <v>24</v>
      </c>
      <c r="BK285" s="232">
        <f>ROUND(I285*H285,2)</f>
        <v>0</v>
      </c>
      <c r="BL285" s="24" t="s">
        <v>154</v>
      </c>
      <c r="BM285" s="24" t="s">
        <v>375</v>
      </c>
    </row>
    <row r="286" s="1" customFormat="1">
      <c r="B286" s="46"/>
      <c r="C286" s="74"/>
      <c r="D286" s="233" t="s">
        <v>156</v>
      </c>
      <c r="E286" s="74"/>
      <c r="F286" s="234" t="s">
        <v>376</v>
      </c>
      <c r="G286" s="74"/>
      <c r="H286" s="74"/>
      <c r="I286" s="191"/>
      <c r="J286" s="74"/>
      <c r="K286" s="74"/>
      <c r="L286" s="72"/>
      <c r="M286" s="235"/>
      <c r="N286" s="47"/>
      <c r="O286" s="47"/>
      <c r="P286" s="47"/>
      <c r="Q286" s="47"/>
      <c r="R286" s="47"/>
      <c r="S286" s="47"/>
      <c r="T286" s="95"/>
      <c r="AT286" s="24" t="s">
        <v>156</v>
      </c>
      <c r="AU286" s="24" t="s">
        <v>84</v>
      </c>
    </row>
    <row r="287" s="11" customFormat="1">
      <c r="B287" s="236"/>
      <c r="C287" s="237"/>
      <c r="D287" s="233" t="s">
        <v>158</v>
      </c>
      <c r="E287" s="238" t="s">
        <v>22</v>
      </c>
      <c r="F287" s="239" t="s">
        <v>377</v>
      </c>
      <c r="G287" s="237"/>
      <c r="H287" s="240">
        <v>1.1160000000000001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158</v>
      </c>
      <c r="AU287" s="246" t="s">
        <v>84</v>
      </c>
      <c r="AV287" s="11" t="s">
        <v>84</v>
      </c>
      <c r="AW287" s="11" t="s">
        <v>39</v>
      </c>
      <c r="AX287" s="11" t="s">
        <v>75</v>
      </c>
      <c r="AY287" s="246" t="s">
        <v>147</v>
      </c>
    </row>
    <row r="288" s="11" customFormat="1">
      <c r="B288" s="236"/>
      <c r="C288" s="237"/>
      <c r="D288" s="233" t="s">
        <v>158</v>
      </c>
      <c r="E288" s="238" t="s">
        <v>22</v>
      </c>
      <c r="F288" s="239" t="s">
        <v>378</v>
      </c>
      <c r="G288" s="237"/>
      <c r="H288" s="240">
        <v>3.2400000000000002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AT288" s="246" t="s">
        <v>158</v>
      </c>
      <c r="AU288" s="246" t="s">
        <v>84</v>
      </c>
      <c r="AV288" s="11" t="s">
        <v>84</v>
      </c>
      <c r="AW288" s="11" t="s">
        <v>39</v>
      </c>
      <c r="AX288" s="11" t="s">
        <v>75</v>
      </c>
      <c r="AY288" s="246" t="s">
        <v>147</v>
      </c>
    </row>
    <row r="289" s="11" customFormat="1">
      <c r="B289" s="236"/>
      <c r="C289" s="237"/>
      <c r="D289" s="233" t="s">
        <v>158</v>
      </c>
      <c r="E289" s="238" t="s">
        <v>22</v>
      </c>
      <c r="F289" s="239" t="s">
        <v>379</v>
      </c>
      <c r="G289" s="237"/>
      <c r="H289" s="240">
        <v>90.450000000000003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AT289" s="246" t="s">
        <v>158</v>
      </c>
      <c r="AU289" s="246" t="s">
        <v>84</v>
      </c>
      <c r="AV289" s="11" t="s">
        <v>84</v>
      </c>
      <c r="AW289" s="11" t="s">
        <v>39</v>
      </c>
      <c r="AX289" s="11" t="s">
        <v>75</v>
      </c>
      <c r="AY289" s="246" t="s">
        <v>147</v>
      </c>
    </row>
    <row r="290" s="11" customFormat="1">
      <c r="B290" s="236"/>
      <c r="C290" s="237"/>
      <c r="D290" s="233" t="s">
        <v>158</v>
      </c>
      <c r="E290" s="238" t="s">
        <v>22</v>
      </c>
      <c r="F290" s="239" t="s">
        <v>380</v>
      </c>
      <c r="G290" s="237"/>
      <c r="H290" s="240">
        <v>36.479999999999997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AT290" s="246" t="s">
        <v>158</v>
      </c>
      <c r="AU290" s="246" t="s">
        <v>84</v>
      </c>
      <c r="AV290" s="11" t="s">
        <v>84</v>
      </c>
      <c r="AW290" s="11" t="s">
        <v>39</v>
      </c>
      <c r="AX290" s="11" t="s">
        <v>75</v>
      </c>
      <c r="AY290" s="246" t="s">
        <v>147</v>
      </c>
    </row>
    <row r="291" s="11" customFormat="1">
      <c r="B291" s="236"/>
      <c r="C291" s="237"/>
      <c r="D291" s="233" t="s">
        <v>158</v>
      </c>
      <c r="E291" s="238" t="s">
        <v>22</v>
      </c>
      <c r="F291" s="239" t="s">
        <v>381</v>
      </c>
      <c r="G291" s="237"/>
      <c r="H291" s="240">
        <v>2.1600000000000001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AT291" s="246" t="s">
        <v>158</v>
      </c>
      <c r="AU291" s="246" t="s">
        <v>84</v>
      </c>
      <c r="AV291" s="11" t="s">
        <v>84</v>
      </c>
      <c r="AW291" s="11" t="s">
        <v>39</v>
      </c>
      <c r="AX291" s="11" t="s">
        <v>75</v>
      </c>
      <c r="AY291" s="246" t="s">
        <v>147</v>
      </c>
    </row>
    <row r="292" s="11" customFormat="1">
      <c r="B292" s="236"/>
      <c r="C292" s="237"/>
      <c r="D292" s="233" t="s">
        <v>158</v>
      </c>
      <c r="E292" s="238" t="s">
        <v>22</v>
      </c>
      <c r="F292" s="239" t="s">
        <v>382</v>
      </c>
      <c r="G292" s="237"/>
      <c r="H292" s="240">
        <v>0.81000000000000005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AT292" s="246" t="s">
        <v>158</v>
      </c>
      <c r="AU292" s="246" t="s">
        <v>84</v>
      </c>
      <c r="AV292" s="11" t="s">
        <v>84</v>
      </c>
      <c r="AW292" s="11" t="s">
        <v>39</v>
      </c>
      <c r="AX292" s="11" t="s">
        <v>75</v>
      </c>
      <c r="AY292" s="246" t="s">
        <v>147</v>
      </c>
    </row>
    <row r="293" s="11" customFormat="1">
      <c r="B293" s="236"/>
      <c r="C293" s="237"/>
      <c r="D293" s="233" t="s">
        <v>158</v>
      </c>
      <c r="E293" s="238" t="s">
        <v>22</v>
      </c>
      <c r="F293" s="239" t="s">
        <v>383</v>
      </c>
      <c r="G293" s="237"/>
      <c r="H293" s="240">
        <v>3.6000000000000001</v>
      </c>
      <c r="I293" s="241"/>
      <c r="J293" s="237"/>
      <c r="K293" s="237"/>
      <c r="L293" s="242"/>
      <c r="M293" s="243"/>
      <c r="N293" s="244"/>
      <c r="O293" s="244"/>
      <c r="P293" s="244"/>
      <c r="Q293" s="244"/>
      <c r="R293" s="244"/>
      <c r="S293" s="244"/>
      <c r="T293" s="245"/>
      <c r="AT293" s="246" t="s">
        <v>158</v>
      </c>
      <c r="AU293" s="246" t="s">
        <v>84</v>
      </c>
      <c r="AV293" s="11" t="s">
        <v>84</v>
      </c>
      <c r="AW293" s="11" t="s">
        <v>39</v>
      </c>
      <c r="AX293" s="11" t="s">
        <v>75</v>
      </c>
      <c r="AY293" s="246" t="s">
        <v>147</v>
      </c>
    </row>
    <row r="294" s="11" customFormat="1">
      <c r="B294" s="236"/>
      <c r="C294" s="237"/>
      <c r="D294" s="233" t="s">
        <v>158</v>
      </c>
      <c r="E294" s="238" t="s">
        <v>22</v>
      </c>
      <c r="F294" s="239" t="s">
        <v>384</v>
      </c>
      <c r="G294" s="237"/>
      <c r="H294" s="240">
        <v>2.4780000000000002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158</v>
      </c>
      <c r="AU294" s="246" t="s">
        <v>84</v>
      </c>
      <c r="AV294" s="11" t="s">
        <v>84</v>
      </c>
      <c r="AW294" s="11" t="s">
        <v>39</v>
      </c>
      <c r="AX294" s="11" t="s">
        <v>75</v>
      </c>
      <c r="AY294" s="246" t="s">
        <v>147</v>
      </c>
    </row>
    <row r="295" s="11" customFormat="1">
      <c r="B295" s="236"/>
      <c r="C295" s="237"/>
      <c r="D295" s="233" t="s">
        <v>158</v>
      </c>
      <c r="E295" s="238" t="s">
        <v>22</v>
      </c>
      <c r="F295" s="239" t="s">
        <v>385</v>
      </c>
      <c r="G295" s="237"/>
      <c r="H295" s="240">
        <v>8.8000000000000007</v>
      </c>
      <c r="I295" s="241"/>
      <c r="J295" s="237"/>
      <c r="K295" s="237"/>
      <c r="L295" s="242"/>
      <c r="M295" s="243"/>
      <c r="N295" s="244"/>
      <c r="O295" s="244"/>
      <c r="P295" s="244"/>
      <c r="Q295" s="244"/>
      <c r="R295" s="244"/>
      <c r="S295" s="244"/>
      <c r="T295" s="245"/>
      <c r="AT295" s="246" t="s">
        <v>158</v>
      </c>
      <c r="AU295" s="246" t="s">
        <v>84</v>
      </c>
      <c r="AV295" s="11" t="s">
        <v>84</v>
      </c>
      <c r="AW295" s="11" t="s">
        <v>39</v>
      </c>
      <c r="AX295" s="11" t="s">
        <v>75</v>
      </c>
      <c r="AY295" s="246" t="s">
        <v>147</v>
      </c>
    </row>
    <row r="296" s="11" customFormat="1">
      <c r="B296" s="236"/>
      <c r="C296" s="237"/>
      <c r="D296" s="233" t="s">
        <v>158</v>
      </c>
      <c r="E296" s="238" t="s">
        <v>22</v>
      </c>
      <c r="F296" s="239" t="s">
        <v>386</v>
      </c>
      <c r="G296" s="237"/>
      <c r="H296" s="240">
        <v>2.1389999999999998</v>
      </c>
      <c r="I296" s="241"/>
      <c r="J296" s="237"/>
      <c r="K296" s="237"/>
      <c r="L296" s="242"/>
      <c r="M296" s="243"/>
      <c r="N296" s="244"/>
      <c r="O296" s="244"/>
      <c r="P296" s="244"/>
      <c r="Q296" s="244"/>
      <c r="R296" s="244"/>
      <c r="S296" s="244"/>
      <c r="T296" s="245"/>
      <c r="AT296" s="246" t="s">
        <v>158</v>
      </c>
      <c r="AU296" s="246" t="s">
        <v>84</v>
      </c>
      <c r="AV296" s="11" t="s">
        <v>84</v>
      </c>
      <c r="AW296" s="11" t="s">
        <v>39</v>
      </c>
      <c r="AX296" s="11" t="s">
        <v>75</v>
      </c>
      <c r="AY296" s="246" t="s">
        <v>147</v>
      </c>
    </row>
    <row r="297" s="11" customFormat="1">
      <c r="B297" s="236"/>
      <c r="C297" s="237"/>
      <c r="D297" s="233" t="s">
        <v>158</v>
      </c>
      <c r="E297" s="238" t="s">
        <v>22</v>
      </c>
      <c r="F297" s="239" t="s">
        <v>387</v>
      </c>
      <c r="G297" s="237"/>
      <c r="H297" s="240">
        <v>14.49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AT297" s="246" t="s">
        <v>158</v>
      </c>
      <c r="AU297" s="246" t="s">
        <v>84</v>
      </c>
      <c r="AV297" s="11" t="s">
        <v>84</v>
      </c>
      <c r="AW297" s="11" t="s">
        <v>39</v>
      </c>
      <c r="AX297" s="11" t="s">
        <v>75</v>
      </c>
      <c r="AY297" s="246" t="s">
        <v>147</v>
      </c>
    </row>
    <row r="298" s="11" customFormat="1">
      <c r="B298" s="236"/>
      <c r="C298" s="237"/>
      <c r="D298" s="233" t="s">
        <v>158</v>
      </c>
      <c r="E298" s="238" t="s">
        <v>22</v>
      </c>
      <c r="F298" s="239" t="s">
        <v>388</v>
      </c>
      <c r="G298" s="237"/>
      <c r="H298" s="240">
        <v>2.1600000000000001</v>
      </c>
      <c r="I298" s="241"/>
      <c r="J298" s="237"/>
      <c r="K298" s="237"/>
      <c r="L298" s="242"/>
      <c r="M298" s="243"/>
      <c r="N298" s="244"/>
      <c r="O298" s="244"/>
      <c r="P298" s="244"/>
      <c r="Q298" s="244"/>
      <c r="R298" s="244"/>
      <c r="S298" s="244"/>
      <c r="T298" s="245"/>
      <c r="AT298" s="246" t="s">
        <v>158</v>
      </c>
      <c r="AU298" s="246" t="s">
        <v>84</v>
      </c>
      <c r="AV298" s="11" t="s">
        <v>84</v>
      </c>
      <c r="AW298" s="11" t="s">
        <v>39</v>
      </c>
      <c r="AX298" s="11" t="s">
        <v>75</v>
      </c>
      <c r="AY298" s="246" t="s">
        <v>147</v>
      </c>
    </row>
    <row r="299" s="11" customFormat="1">
      <c r="B299" s="236"/>
      <c r="C299" s="237"/>
      <c r="D299" s="233" t="s">
        <v>158</v>
      </c>
      <c r="E299" s="238" t="s">
        <v>22</v>
      </c>
      <c r="F299" s="239" t="s">
        <v>389</v>
      </c>
      <c r="G299" s="237"/>
      <c r="H299" s="240">
        <v>8.25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AT299" s="246" t="s">
        <v>158</v>
      </c>
      <c r="AU299" s="246" t="s">
        <v>84</v>
      </c>
      <c r="AV299" s="11" t="s">
        <v>84</v>
      </c>
      <c r="AW299" s="11" t="s">
        <v>39</v>
      </c>
      <c r="AX299" s="11" t="s">
        <v>75</v>
      </c>
      <c r="AY299" s="246" t="s">
        <v>147</v>
      </c>
    </row>
    <row r="300" s="12" customFormat="1">
      <c r="B300" s="247"/>
      <c r="C300" s="248"/>
      <c r="D300" s="233" t="s">
        <v>158</v>
      </c>
      <c r="E300" s="249" t="s">
        <v>22</v>
      </c>
      <c r="F300" s="250" t="s">
        <v>166</v>
      </c>
      <c r="G300" s="248"/>
      <c r="H300" s="251">
        <v>176.173</v>
      </c>
      <c r="I300" s="252"/>
      <c r="J300" s="248"/>
      <c r="K300" s="248"/>
      <c r="L300" s="253"/>
      <c r="M300" s="254"/>
      <c r="N300" s="255"/>
      <c r="O300" s="255"/>
      <c r="P300" s="255"/>
      <c r="Q300" s="255"/>
      <c r="R300" s="255"/>
      <c r="S300" s="255"/>
      <c r="T300" s="256"/>
      <c r="AT300" s="257" t="s">
        <v>158</v>
      </c>
      <c r="AU300" s="257" t="s">
        <v>84</v>
      </c>
      <c r="AV300" s="12" t="s">
        <v>154</v>
      </c>
      <c r="AW300" s="12" t="s">
        <v>39</v>
      </c>
      <c r="AX300" s="12" t="s">
        <v>24</v>
      </c>
      <c r="AY300" s="257" t="s">
        <v>147</v>
      </c>
    </row>
    <row r="301" s="1" customFormat="1" ht="16.5" customHeight="1">
      <c r="B301" s="46"/>
      <c r="C301" s="221" t="s">
        <v>390</v>
      </c>
      <c r="D301" s="221" t="s">
        <v>149</v>
      </c>
      <c r="E301" s="222" t="s">
        <v>391</v>
      </c>
      <c r="F301" s="223" t="s">
        <v>392</v>
      </c>
      <c r="G301" s="224" t="s">
        <v>152</v>
      </c>
      <c r="H301" s="225">
        <v>655.66899999999998</v>
      </c>
      <c r="I301" s="226"/>
      <c r="J301" s="227">
        <f>ROUND(I301*H301,2)</f>
        <v>0</v>
      </c>
      <c r="K301" s="223" t="s">
        <v>153</v>
      </c>
      <c r="L301" s="72"/>
      <c r="M301" s="228" t="s">
        <v>22</v>
      </c>
      <c r="N301" s="229" t="s">
        <v>46</v>
      </c>
      <c r="O301" s="47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AR301" s="24" t="s">
        <v>154</v>
      </c>
      <c r="AT301" s="24" t="s">
        <v>149</v>
      </c>
      <c r="AU301" s="24" t="s">
        <v>84</v>
      </c>
      <c r="AY301" s="24" t="s">
        <v>147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24" t="s">
        <v>24</v>
      </c>
      <c r="BK301" s="232">
        <f>ROUND(I301*H301,2)</f>
        <v>0</v>
      </c>
      <c r="BL301" s="24" t="s">
        <v>154</v>
      </c>
      <c r="BM301" s="24" t="s">
        <v>393</v>
      </c>
    </row>
    <row r="302" s="1" customFormat="1">
      <c r="B302" s="46"/>
      <c r="C302" s="74"/>
      <c r="D302" s="233" t="s">
        <v>156</v>
      </c>
      <c r="E302" s="74"/>
      <c r="F302" s="234" t="s">
        <v>394</v>
      </c>
      <c r="G302" s="74"/>
      <c r="H302" s="74"/>
      <c r="I302" s="191"/>
      <c r="J302" s="74"/>
      <c r="K302" s="74"/>
      <c r="L302" s="72"/>
      <c r="M302" s="235"/>
      <c r="N302" s="47"/>
      <c r="O302" s="47"/>
      <c r="P302" s="47"/>
      <c r="Q302" s="47"/>
      <c r="R302" s="47"/>
      <c r="S302" s="47"/>
      <c r="T302" s="95"/>
      <c r="AT302" s="24" t="s">
        <v>156</v>
      </c>
      <c r="AU302" s="24" t="s">
        <v>84</v>
      </c>
    </row>
    <row r="303" s="11" customFormat="1">
      <c r="B303" s="236"/>
      <c r="C303" s="237"/>
      <c r="D303" s="233" t="s">
        <v>158</v>
      </c>
      <c r="E303" s="238" t="s">
        <v>22</v>
      </c>
      <c r="F303" s="239" t="s">
        <v>270</v>
      </c>
      <c r="G303" s="237"/>
      <c r="H303" s="240">
        <v>169.22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AT303" s="246" t="s">
        <v>158</v>
      </c>
      <c r="AU303" s="246" t="s">
        <v>84</v>
      </c>
      <c r="AV303" s="11" t="s">
        <v>84</v>
      </c>
      <c r="AW303" s="11" t="s">
        <v>39</v>
      </c>
      <c r="AX303" s="11" t="s">
        <v>75</v>
      </c>
      <c r="AY303" s="246" t="s">
        <v>147</v>
      </c>
    </row>
    <row r="304" s="11" customFormat="1">
      <c r="B304" s="236"/>
      <c r="C304" s="237"/>
      <c r="D304" s="233" t="s">
        <v>158</v>
      </c>
      <c r="E304" s="238" t="s">
        <v>22</v>
      </c>
      <c r="F304" s="239" t="s">
        <v>271</v>
      </c>
      <c r="G304" s="237"/>
      <c r="H304" s="240">
        <v>87.140000000000001</v>
      </c>
      <c r="I304" s="241"/>
      <c r="J304" s="237"/>
      <c r="K304" s="237"/>
      <c r="L304" s="242"/>
      <c r="M304" s="243"/>
      <c r="N304" s="244"/>
      <c r="O304" s="244"/>
      <c r="P304" s="244"/>
      <c r="Q304" s="244"/>
      <c r="R304" s="244"/>
      <c r="S304" s="244"/>
      <c r="T304" s="245"/>
      <c r="AT304" s="246" t="s">
        <v>158</v>
      </c>
      <c r="AU304" s="246" t="s">
        <v>84</v>
      </c>
      <c r="AV304" s="11" t="s">
        <v>84</v>
      </c>
      <c r="AW304" s="11" t="s">
        <v>39</v>
      </c>
      <c r="AX304" s="11" t="s">
        <v>75</v>
      </c>
      <c r="AY304" s="246" t="s">
        <v>147</v>
      </c>
    </row>
    <row r="305" s="11" customFormat="1">
      <c r="B305" s="236"/>
      <c r="C305" s="237"/>
      <c r="D305" s="233" t="s">
        <v>158</v>
      </c>
      <c r="E305" s="238" t="s">
        <v>22</v>
      </c>
      <c r="F305" s="239" t="s">
        <v>272</v>
      </c>
      <c r="G305" s="237"/>
      <c r="H305" s="240">
        <v>283.89400000000001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AT305" s="246" t="s">
        <v>158</v>
      </c>
      <c r="AU305" s="246" t="s">
        <v>84</v>
      </c>
      <c r="AV305" s="11" t="s">
        <v>84</v>
      </c>
      <c r="AW305" s="11" t="s">
        <v>39</v>
      </c>
      <c r="AX305" s="11" t="s">
        <v>75</v>
      </c>
      <c r="AY305" s="246" t="s">
        <v>147</v>
      </c>
    </row>
    <row r="306" s="11" customFormat="1">
      <c r="B306" s="236"/>
      <c r="C306" s="237"/>
      <c r="D306" s="233" t="s">
        <v>158</v>
      </c>
      <c r="E306" s="238" t="s">
        <v>22</v>
      </c>
      <c r="F306" s="239" t="s">
        <v>273</v>
      </c>
      <c r="G306" s="237"/>
      <c r="H306" s="240">
        <v>75.094999999999999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AT306" s="246" t="s">
        <v>158</v>
      </c>
      <c r="AU306" s="246" t="s">
        <v>84</v>
      </c>
      <c r="AV306" s="11" t="s">
        <v>84</v>
      </c>
      <c r="AW306" s="11" t="s">
        <v>39</v>
      </c>
      <c r="AX306" s="11" t="s">
        <v>75</v>
      </c>
      <c r="AY306" s="246" t="s">
        <v>147</v>
      </c>
    </row>
    <row r="307" s="11" customFormat="1">
      <c r="B307" s="236"/>
      <c r="C307" s="237"/>
      <c r="D307" s="233" t="s">
        <v>158</v>
      </c>
      <c r="E307" s="238" t="s">
        <v>22</v>
      </c>
      <c r="F307" s="239" t="s">
        <v>311</v>
      </c>
      <c r="G307" s="237"/>
      <c r="H307" s="240">
        <v>40.32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AT307" s="246" t="s">
        <v>158</v>
      </c>
      <c r="AU307" s="246" t="s">
        <v>84</v>
      </c>
      <c r="AV307" s="11" t="s">
        <v>84</v>
      </c>
      <c r="AW307" s="11" t="s">
        <v>39</v>
      </c>
      <c r="AX307" s="11" t="s">
        <v>75</v>
      </c>
      <c r="AY307" s="246" t="s">
        <v>147</v>
      </c>
    </row>
    <row r="308" s="12" customFormat="1">
      <c r="B308" s="247"/>
      <c r="C308" s="248"/>
      <c r="D308" s="233" t="s">
        <v>158</v>
      </c>
      <c r="E308" s="249" t="s">
        <v>22</v>
      </c>
      <c r="F308" s="250" t="s">
        <v>166</v>
      </c>
      <c r="G308" s="248"/>
      <c r="H308" s="251">
        <v>655.66899999999998</v>
      </c>
      <c r="I308" s="252"/>
      <c r="J308" s="248"/>
      <c r="K308" s="248"/>
      <c r="L308" s="253"/>
      <c r="M308" s="254"/>
      <c r="N308" s="255"/>
      <c r="O308" s="255"/>
      <c r="P308" s="255"/>
      <c r="Q308" s="255"/>
      <c r="R308" s="255"/>
      <c r="S308" s="255"/>
      <c r="T308" s="256"/>
      <c r="AT308" s="257" t="s">
        <v>158</v>
      </c>
      <c r="AU308" s="257" t="s">
        <v>84</v>
      </c>
      <c r="AV308" s="12" t="s">
        <v>154</v>
      </c>
      <c r="AW308" s="12" t="s">
        <v>39</v>
      </c>
      <c r="AX308" s="12" t="s">
        <v>24</v>
      </c>
      <c r="AY308" s="257" t="s">
        <v>147</v>
      </c>
    </row>
    <row r="309" s="1" customFormat="1" ht="25.5" customHeight="1">
      <c r="B309" s="46"/>
      <c r="C309" s="221" t="s">
        <v>395</v>
      </c>
      <c r="D309" s="221" t="s">
        <v>149</v>
      </c>
      <c r="E309" s="222" t="s">
        <v>396</v>
      </c>
      <c r="F309" s="223" t="s">
        <v>397</v>
      </c>
      <c r="G309" s="224" t="s">
        <v>152</v>
      </c>
      <c r="H309" s="225">
        <v>5.7000000000000002</v>
      </c>
      <c r="I309" s="226"/>
      <c r="J309" s="227">
        <f>ROUND(I309*H309,2)</f>
        <v>0</v>
      </c>
      <c r="K309" s="223" t="s">
        <v>22</v>
      </c>
      <c r="L309" s="72"/>
      <c r="M309" s="228" t="s">
        <v>22</v>
      </c>
      <c r="N309" s="229" t="s">
        <v>46</v>
      </c>
      <c r="O309" s="47"/>
      <c r="P309" s="230">
        <f>O309*H309</f>
        <v>0</v>
      </c>
      <c r="Q309" s="230">
        <v>0.34562999999999999</v>
      </c>
      <c r="R309" s="230">
        <f>Q309*H309</f>
        <v>1.970091</v>
      </c>
      <c r="S309" s="230">
        <v>0</v>
      </c>
      <c r="T309" s="231">
        <f>S309*H309</f>
        <v>0</v>
      </c>
      <c r="AR309" s="24" t="s">
        <v>154</v>
      </c>
      <c r="AT309" s="24" t="s">
        <v>149</v>
      </c>
      <c r="AU309" s="24" t="s">
        <v>84</v>
      </c>
      <c r="AY309" s="24" t="s">
        <v>147</v>
      </c>
      <c r="BE309" s="232">
        <f>IF(N309="základní",J309,0)</f>
        <v>0</v>
      </c>
      <c r="BF309" s="232">
        <f>IF(N309="snížená",J309,0)</f>
        <v>0</v>
      </c>
      <c r="BG309" s="232">
        <f>IF(N309="zákl. přenesená",J309,0)</f>
        <v>0</v>
      </c>
      <c r="BH309" s="232">
        <f>IF(N309="sníž. přenesená",J309,0)</f>
        <v>0</v>
      </c>
      <c r="BI309" s="232">
        <f>IF(N309="nulová",J309,0)</f>
        <v>0</v>
      </c>
      <c r="BJ309" s="24" t="s">
        <v>24</v>
      </c>
      <c r="BK309" s="232">
        <f>ROUND(I309*H309,2)</f>
        <v>0</v>
      </c>
      <c r="BL309" s="24" t="s">
        <v>154</v>
      </c>
      <c r="BM309" s="24" t="s">
        <v>398</v>
      </c>
    </row>
    <row r="310" s="1" customFormat="1">
      <c r="B310" s="46"/>
      <c r="C310" s="74"/>
      <c r="D310" s="233" t="s">
        <v>156</v>
      </c>
      <c r="E310" s="74"/>
      <c r="F310" s="234" t="s">
        <v>399</v>
      </c>
      <c r="G310" s="74"/>
      <c r="H310" s="74"/>
      <c r="I310" s="191"/>
      <c r="J310" s="74"/>
      <c r="K310" s="74"/>
      <c r="L310" s="72"/>
      <c r="M310" s="235"/>
      <c r="N310" s="47"/>
      <c r="O310" s="47"/>
      <c r="P310" s="47"/>
      <c r="Q310" s="47"/>
      <c r="R310" s="47"/>
      <c r="S310" s="47"/>
      <c r="T310" s="95"/>
      <c r="AT310" s="24" t="s">
        <v>156</v>
      </c>
      <c r="AU310" s="24" t="s">
        <v>84</v>
      </c>
    </row>
    <row r="311" s="11" customFormat="1">
      <c r="B311" s="236"/>
      <c r="C311" s="237"/>
      <c r="D311" s="233" t="s">
        <v>158</v>
      </c>
      <c r="E311" s="238" t="s">
        <v>22</v>
      </c>
      <c r="F311" s="239" t="s">
        <v>165</v>
      </c>
      <c r="G311" s="237"/>
      <c r="H311" s="240">
        <v>5.7000000000000002</v>
      </c>
      <c r="I311" s="241"/>
      <c r="J311" s="237"/>
      <c r="K311" s="237"/>
      <c r="L311" s="242"/>
      <c r="M311" s="243"/>
      <c r="N311" s="244"/>
      <c r="O311" s="244"/>
      <c r="P311" s="244"/>
      <c r="Q311" s="244"/>
      <c r="R311" s="244"/>
      <c r="S311" s="244"/>
      <c r="T311" s="245"/>
      <c r="AT311" s="246" t="s">
        <v>158</v>
      </c>
      <c r="AU311" s="246" t="s">
        <v>84</v>
      </c>
      <c r="AV311" s="11" t="s">
        <v>84</v>
      </c>
      <c r="AW311" s="11" t="s">
        <v>39</v>
      </c>
      <c r="AX311" s="11" t="s">
        <v>24</v>
      </c>
      <c r="AY311" s="246" t="s">
        <v>147</v>
      </c>
    </row>
    <row r="312" s="1" customFormat="1" ht="25.5" customHeight="1">
      <c r="B312" s="46"/>
      <c r="C312" s="221" t="s">
        <v>400</v>
      </c>
      <c r="D312" s="221" t="s">
        <v>149</v>
      </c>
      <c r="E312" s="222" t="s">
        <v>401</v>
      </c>
      <c r="F312" s="223" t="s">
        <v>402</v>
      </c>
      <c r="G312" s="224" t="s">
        <v>152</v>
      </c>
      <c r="H312" s="225">
        <v>11.699999999999999</v>
      </c>
      <c r="I312" s="226"/>
      <c r="J312" s="227">
        <f>ROUND(I312*H312,2)</f>
        <v>0</v>
      </c>
      <c r="K312" s="223" t="s">
        <v>22</v>
      </c>
      <c r="L312" s="72"/>
      <c r="M312" s="228" t="s">
        <v>22</v>
      </c>
      <c r="N312" s="229" t="s">
        <v>46</v>
      </c>
      <c r="O312" s="47"/>
      <c r="P312" s="230">
        <f>O312*H312</f>
        <v>0</v>
      </c>
      <c r="Q312" s="230">
        <v>0.34562999999999999</v>
      </c>
      <c r="R312" s="230">
        <f>Q312*H312</f>
        <v>4.0438709999999993</v>
      </c>
      <c r="S312" s="230">
        <v>0</v>
      </c>
      <c r="T312" s="231">
        <f>S312*H312</f>
        <v>0</v>
      </c>
      <c r="AR312" s="24" t="s">
        <v>154</v>
      </c>
      <c r="AT312" s="24" t="s">
        <v>149</v>
      </c>
      <c r="AU312" s="24" t="s">
        <v>84</v>
      </c>
      <c r="AY312" s="24" t="s">
        <v>147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24" t="s">
        <v>24</v>
      </c>
      <c r="BK312" s="232">
        <f>ROUND(I312*H312,2)</f>
        <v>0</v>
      </c>
      <c r="BL312" s="24" t="s">
        <v>154</v>
      </c>
      <c r="BM312" s="24" t="s">
        <v>403</v>
      </c>
    </row>
    <row r="313" s="1" customFormat="1">
      <c r="B313" s="46"/>
      <c r="C313" s="74"/>
      <c r="D313" s="233" t="s">
        <v>156</v>
      </c>
      <c r="E313" s="74"/>
      <c r="F313" s="234" t="s">
        <v>399</v>
      </c>
      <c r="G313" s="74"/>
      <c r="H313" s="74"/>
      <c r="I313" s="191"/>
      <c r="J313" s="74"/>
      <c r="K313" s="74"/>
      <c r="L313" s="72"/>
      <c r="M313" s="235"/>
      <c r="N313" s="47"/>
      <c r="O313" s="47"/>
      <c r="P313" s="47"/>
      <c r="Q313" s="47"/>
      <c r="R313" s="47"/>
      <c r="S313" s="47"/>
      <c r="T313" s="95"/>
      <c r="AT313" s="24" t="s">
        <v>156</v>
      </c>
      <c r="AU313" s="24" t="s">
        <v>84</v>
      </c>
    </row>
    <row r="314" s="11" customFormat="1">
      <c r="B314" s="236"/>
      <c r="C314" s="237"/>
      <c r="D314" s="233" t="s">
        <v>158</v>
      </c>
      <c r="E314" s="238" t="s">
        <v>22</v>
      </c>
      <c r="F314" s="239" t="s">
        <v>164</v>
      </c>
      <c r="G314" s="237"/>
      <c r="H314" s="240">
        <v>11.699999999999999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AT314" s="246" t="s">
        <v>158</v>
      </c>
      <c r="AU314" s="246" t="s">
        <v>84</v>
      </c>
      <c r="AV314" s="11" t="s">
        <v>84</v>
      </c>
      <c r="AW314" s="11" t="s">
        <v>39</v>
      </c>
      <c r="AX314" s="11" t="s">
        <v>24</v>
      </c>
      <c r="AY314" s="246" t="s">
        <v>147</v>
      </c>
    </row>
    <row r="315" s="10" customFormat="1" ht="29.88" customHeight="1">
      <c r="B315" s="205"/>
      <c r="C315" s="206"/>
      <c r="D315" s="207" t="s">
        <v>74</v>
      </c>
      <c r="E315" s="219" t="s">
        <v>206</v>
      </c>
      <c r="F315" s="219" t="s">
        <v>404</v>
      </c>
      <c r="G315" s="206"/>
      <c r="H315" s="206"/>
      <c r="I315" s="209"/>
      <c r="J315" s="220">
        <f>BK315</f>
        <v>0</v>
      </c>
      <c r="K315" s="206"/>
      <c r="L315" s="211"/>
      <c r="M315" s="212"/>
      <c r="N315" s="213"/>
      <c r="O315" s="213"/>
      <c r="P315" s="214">
        <f>SUM(P316:P431)</f>
        <v>0</v>
      </c>
      <c r="Q315" s="213"/>
      <c r="R315" s="214">
        <f>SUM(R316:R431)</f>
        <v>0.88321059999999996</v>
      </c>
      <c r="S315" s="213"/>
      <c r="T315" s="215">
        <f>SUM(T316:T431)</f>
        <v>18.978027000000004</v>
      </c>
      <c r="AR315" s="216" t="s">
        <v>24</v>
      </c>
      <c r="AT315" s="217" t="s">
        <v>74</v>
      </c>
      <c r="AU315" s="217" t="s">
        <v>24</v>
      </c>
      <c r="AY315" s="216" t="s">
        <v>147</v>
      </c>
      <c r="BK315" s="218">
        <f>SUM(BK316:BK431)</f>
        <v>0</v>
      </c>
    </row>
    <row r="316" s="1" customFormat="1" ht="25.5" customHeight="1">
      <c r="B316" s="46"/>
      <c r="C316" s="221" t="s">
        <v>405</v>
      </c>
      <c r="D316" s="221" t="s">
        <v>149</v>
      </c>
      <c r="E316" s="222" t="s">
        <v>406</v>
      </c>
      <c r="F316" s="223" t="s">
        <v>407</v>
      </c>
      <c r="G316" s="224" t="s">
        <v>152</v>
      </c>
      <c r="H316" s="225">
        <v>72</v>
      </c>
      <c r="I316" s="226"/>
      <c r="J316" s="227">
        <f>ROUND(I316*H316,2)</f>
        <v>0</v>
      </c>
      <c r="K316" s="223" t="s">
        <v>153</v>
      </c>
      <c r="L316" s="72"/>
      <c r="M316" s="228" t="s">
        <v>22</v>
      </c>
      <c r="N316" s="229" t="s">
        <v>46</v>
      </c>
      <c r="O316" s="47"/>
      <c r="P316" s="230">
        <f>O316*H316</f>
        <v>0</v>
      </c>
      <c r="Q316" s="230">
        <v>0.00046999999999999999</v>
      </c>
      <c r="R316" s="230">
        <f>Q316*H316</f>
        <v>0.033840000000000002</v>
      </c>
      <c r="S316" s="230">
        <v>0</v>
      </c>
      <c r="T316" s="231">
        <f>S316*H316</f>
        <v>0</v>
      </c>
      <c r="AR316" s="24" t="s">
        <v>154</v>
      </c>
      <c r="AT316" s="24" t="s">
        <v>149</v>
      </c>
      <c r="AU316" s="24" t="s">
        <v>84</v>
      </c>
      <c r="AY316" s="24" t="s">
        <v>147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24" t="s">
        <v>24</v>
      </c>
      <c r="BK316" s="232">
        <f>ROUND(I316*H316,2)</f>
        <v>0</v>
      </c>
      <c r="BL316" s="24" t="s">
        <v>154</v>
      </c>
      <c r="BM316" s="24" t="s">
        <v>408</v>
      </c>
    </row>
    <row r="317" s="1" customFormat="1">
      <c r="B317" s="46"/>
      <c r="C317" s="74"/>
      <c r="D317" s="233" t="s">
        <v>156</v>
      </c>
      <c r="E317" s="74"/>
      <c r="F317" s="234" t="s">
        <v>409</v>
      </c>
      <c r="G317" s="74"/>
      <c r="H317" s="74"/>
      <c r="I317" s="191"/>
      <c r="J317" s="74"/>
      <c r="K317" s="74"/>
      <c r="L317" s="72"/>
      <c r="M317" s="235"/>
      <c r="N317" s="47"/>
      <c r="O317" s="47"/>
      <c r="P317" s="47"/>
      <c r="Q317" s="47"/>
      <c r="R317" s="47"/>
      <c r="S317" s="47"/>
      <c r="T317" s="95"/>
      <c r="AT317" s="24" t="s">
        <v>156</v>
      </c>
      <c r="AU317" s="24" t="s">
        <v>84</v>
      </c>
    </row>
    <row r="318" s="11" customFormat="1">
      <c r="B318" s="236"/>
      <c r="C318" s="237"/>
      <c r="D318" s="233" t="s">
        <v>158</v>
      </c>
      <c r="E318" s="238" t="s">
        <v>22</v>
      </c>
      <c r="F318" s="239" t="s">
        <v>410</v>
      </c>
      <c r="G318" s="237"/>
      <c r="H318" s="240">
        <v>72</v>
      </c>
      <c r="I318" s="241"/>
      <c r="J318" s="237"/>
      <c r="K318" s="237"/>
      <c r="L318" s="242"/>
      <c r="M318" s="243"/>
      <c r="N318" s="244"/>
      <c r="O318" s="244"/>
      <c r="P318" s="244"/>
      <c r="Q318" s="244"/>
      <c r="R318" s="244"/>
      <c r="S318" s="244"/>
      <c r="T318" s="245"/>
      <c r="AT318" s="246" t="s">
        <v>158</v>
      </c>
      <c r="AU318" s="246" t="s">
        <v>84</v>
      </c>
      <c r="AV318" s="11" t="s">
        <v>84</v>
      </c>
      <c r="AW318" s="11" t="s">
        <v>39</v>
      </c>
      <c r="AX318" s="11" t="s">
        <v>24</v>
      </c>
      <c r="AY318" s="246" t="s">
        <v>147</v>
      </c>
    </row>
    <row r="319" s="1" customFormat="1" ht="25.5" customHeight="1">
      <c r="B319" s="46"/>
      <c r="C319" s="221" t="s">
        <v>411</v>
      </c>
      <c r="D319" s="221" t="s">
        <v>149</v>
      </c>
      <c r="E319" s="222" t="s">
        <v>412</v>
      </c>
      <c r="F319" s="223" t="s">
        <v>413</v>
      </c>
      <c r="G319" s="224" t="s">
        <v>152</v>
      </c>
      <c r="H319" s="225">
        <v>2171.1999999999998</v>
      </c>
      <c r="I319" s="226"/>
      <c r="J319" s="227">
        <f>ROUND(I319*H319,2)</f>
        <v>0</v>
      </c>
      <c r="K319" s="223" t="s">
        <v>153</v>
      </c>
      <c r="L319" s="72"/>
      <c r="M319" s="228" t="s">
        <v>22</v>
      </c>
      <c r="N319" s="229" t="s">
        <v>46</v>
      </c>
      <c r="O319" s="47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AR319" s="24" t="s">
        <v>154</v>
      </c>
      <c r="AT319" s="24" t="s">
        <v>149</v>
      </c>
      <c r="AU319" s="24" t="s">
        <v>84</v>
      </c>
      <c r="AY319" s="24" t="s">
        <v>147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24" t="s">
        <v>24</v>
      </c>
      <c r="BK319" s="232">
        <f>ROUND(I319*H319,2)</f>
        <v>0</v>
      </c>
      <c r="BL319" s="24" t="s">
        <v>154</v>
      </c>
      <c r="BM319" s="24" t="s">
        <v>414</v>
      </c>
    </row>
    <row r="320" s="1" customFormat="1">
      <c r="B320" s="46"/>
      <c r="C320" s="74"/>
      <c r="D320" s="233" t="s">
        <v>156</v>
      </c>
      <c r="E320" s="74"/>
      <c r="F320" s="234" t="s">
        <v>415</v>
      </c>
      <c r="G320" s="74"/>
      <c r="H320" s="74"/>
      <c r="I320" s="191"/>
      <c r="J320" s="74"/>
      <c r="K320" s="74"/>
      <c r="L320" s="72"/>
      <c r="M320" s="235"/>
      <c r="N320" s="47"/>
      <c r="O320" s="47"/>
      <c r="P320" s="47"/>
      <c r="Q320" s="47"/>
      <c r="R320" s="47"/>
      <c r="S320" s="47"/>
      <c r="T320" s="95"/>
      <c r="AT320" s="24" t="s">
        <v>156</v>
      </c>
      <c r="AU320" s="24" t="s">
        <v>84</v>
      </c>
    </row>
    <row r="321" s="11" customFormat="1">
      <c r="B321" s="236"/>
      <c r="C321" s="237"/>
      <c r="D321" s="233" t="s">
        <v>158</v>
      </c>
      <c r="E321" s="238" t="s">
        <v>22</v>
      </c>
      <c r="F321" s="239" t="s">
        <v>416</v>
      </c>
      <c r="G321" s="237"/>
      <c r="H321" s="240">
        <v>2171.1999999999998</v>
      </c>
      <c r="I321" s="241"/>
      <c r="J321" s="237"/>
      <c r="K321" s="237"/>
      <c r="L321" s="242"/>
      <c r="M321" s="243"/>
      <c r="N321" s="244"/>
      <c r="O321" s="244"/>
      <c r="P321" s="244"/>
      <c r="Q321" s="244"/>
      <c r="R321" s="244"/>
      <c r="S321" s="244"/>
      <c r="T321" s="245"/>
      <c r="AT321" s="246" t="s">
        <v>158</v>
      </c>
      <c r="AU321" s="246" t="s">
        <v>84</v>
      </c>
      <c r="AV321" s="11" t="s">
        <v>84</v>
      </c>
      <c r="AW321" s="11" t="s">
        <v>39</v>
      </c>
      <c r="AX321" s="11" t="s">
        <v>24</v>
      </c>
      <c r="AY321" s="246" t="s">
        <v>147</v>
      </c>
    </row>
    <row r="322" s="1" customFormat="1" ht="25.5" customHeight="1">
      <c r="B322" s="46"/>
      <c r="C322" s="221" t="s">
        <v>417</v>
      </c>
      <c r="D322" s="221" t="s">
        <v>149</v>
      </c>
      <c r="E322" s="222" t="s">
        <v>418</v>
      </c>
      <c r="F322" s="223" t="s">
        <v>419</v>
      </c>
      <c r="G322" s="224" t="s">
        <v>152</v>
      </c>
      <c r="H322" s="225">
        <v>65136</v>
      </c>
      <c r="I322" s="226"/>
      <c r="J322" s="227">
        <f>ROUND(I322*H322,2)</f>
        <v>0</v>
      </c>
      <c r="K322" s="223" t="s">
        <v>153</v>
      </c>
      <c r="L322" s="72"/>
      <c r="M322" s="228" t="s">
        <v>22</v>
      </c>
      <c r="N322" s="229" t="s">
        <v>46</v>
      </c>
      <c r="O322" s="47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AR322" s="24" t="s">
        <v>154</v>
      </c>
      <c r="AT322" s="24" t="s">
        <v>149</v>
      </c>
      <c r="AU322" s="24" t="s">
        <v>84</v>
      </c>
      <c r="AY322" s="24" t="s">
        <v>147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24" t="s">
        <v>24</v>
      </c>
      <c r="BK322" s="232">
        <f>ROUND(I322*H322,2)</f>
        <v>0</v>
      </c>
      <c r="BL322" s="24" t="s">
        <v>154</v>
      </c>
      <c r="BM322" s="24" t="s">
        <v>420</v>
      </c>
    </row>
    <row r="323" s="1" customFormat="1">
      <c r="B323" s="46"/>
      <c r="C323" s="74"/>
      <c r="D323" s="233" t="s">
        <v>156</v>
      </c>
      <c r="E323" s="74"/>
      <c r="F323" s="234" t="s">
        <v>421</v>
      </c>
      <c r="G323" s="74"/>
      <c r="H323" s="74"/>
      <c r="I323" s="191"/>
      <c r="J323" s="74"/>
      <c r="K323" s="74"/>
      <c r="L323" s="72"/>
      <c r="M323" s="235"/>
      <c r="N323" s="47"/>
      <c r="O323" s="47"/>
      <c r="P323" s="47"/>
      <c r="Q323" s="47"/>
      <c r="R323" s="47"/>
      <c r="S323" s="47"/>
      <c r="T323" s="95"/>
      <c r="AT323" s="24" t="s">
        <v>156</v>
      </c>
      <c r="AU323" s="24" t="s">
        <v>84</v>
      </c>
    </row>
    <row r="324" s="11" customFormat="1">
      <c r="B324" s="236"/>
      <c r="C324" s="237"/>
      <c r="D324" s="233" t="s">
        <v>158</v>
      </c>
      <c r="E324" s="238" t="s">
        <v>22</v>
      </c>
      <c r="F324" s="239" t="s">
        <v>416</v>
      </c>
      <c r="G324" s="237"/>
      <c r="H324" s="240">
        <v>2171.1999999999998</v>
      </c>
      <c r="I324" s="241"/>
      <c r="J324" s="237"/>
      <c r="K324" s="237"/>
      <c r="L324" s="242"/>
      <c r="M324" s="243"/>
      <c r="N324" s="244"/>
      <c r="O324" s="244"/>
      <c r="P324" s="244"/>
      <c r="Q324" s="244"/>
      <c r="R324" s="244"/>
      <c r="S324" s="244"/>
      <c r="T324" s="245"/>
      <c r="AT324" s="246" t="s">
        <v>158</v>
      </c>
      <c r="AU324" s="246" t="s">
        <v>84</v>
      </c>
      <c r="AV324" s="11" t="s">
        <v>84</v>
      </c>
      <c r="AW324" s="11" t="s">
        <v>39</v>
      </c>
      <c r="AX324" s="11" t="s">
        <v>24</v>
      </c>
      <c r="AY324" s="246" t="s">
        <v>147</v>
      </c>
    </row>
    <row r="325" s="11" customFormat="1">
      <c r="B325" s="236"/>
      <c r="C325" s="237"/>
      <c r="D325" s="233" t="s">
        <v>158</v>
      </c>
      <c r="E325" s="237"/>
      <c r="F325" s="239" t="s">
        <v>422</v>
      </c>
      <c r="G325" s="237"/>
      <c r="H325" s="240">
        <v>65136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AT325" s="246" t="s">
        <v>158</v>
      </c>
      <c r="AU325" s="246" t="s">
        <v>84</v>
      </c>
      <c r="AV325" s="11" t="s">
        <v>84</v>
      </c>
      <c r="AW325" s="11" t="s">
        <v>6</v>
      </c>
      <c r="AX325" s="11" t="s">
        <v>24</v>
      </c>
      <c r="AY325" s="246" t="s">
        <v>147</v>
      </c>
    </row>
    <row r="326" s="1" customFormat="1" ht="25.5" customHeight="1">
      <c r="B326" s="46"/>
      <c r="C326" s="221" t="s">
        <v>423</v>
      </c>
      <c r="D326" s="221" t="s">
        <v>149</v>
      </c>
      <c r="E326" s="222" t="s">
        <v>424</v>
      </c>
      <c r="F326" s="223" t="s">
        <v>425</v>
      </c>
      <c r="G326" s="224" t="s">
        <v>152</v>
      </c>
      <c r="H326" s="225">
        <v>2171.1999999999998</v>
      </c>
      <c r="I326" s="226"/>
      <c r="J326" s="227">
        <f>ROUND(I326*H326,2)</f>
        <v>0</v>
      </c>
      <c r="K326" s="223" t="s">
        <v>153</v>
      </c>
      <c r="L326" s="72"/>
      <c r="M326" s="228" t="s">
        <v>22</v>
      </c>
      <c r="N326" s="229" t="s">
        <v>46</v>
      </c>
      <c r="O326" s="47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AR326" s="24" t="s">
        <v>154</v>
      </c>
      <c r="AT326" s="24" t="s">
        <v>149</v>
      </c>
      <c r="AU326" s="24" t="s">
        <v>84</v>
      </c>
      <c r="AY326" s="24" t="s">
        <v>147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24" t="s">
        <v>24</v>
      </c>
      <c r="BK326" s="232">
        <f>ROUND(I326*H326,2)</f>
        <v>0</v>
      </c>
      <c r="BL326" s="24" t="s">
        <v>154</v>
      </c>
      <c r="BM326" s="24" t="s">
        <v>426</v>
      </c>
    </row>
    <row r="327" s="1" customFormat="1">
      <c r="B327" s="46"/>
      <c r="C327" s="74"/>
      <c r="D327" s="233" t="s">
        <v>156</v>
      </c>
      <c r="E327" s="74"/>
      <c r="F327" s="234" t="s">
        <v>427</v>
      </c>
      <c r="G327" s="74"/>
      <c r="H327" s="74"/>
      <c r="I327" s="191"/>
      <c r="J327" s="74"/>
      <c r="K327" s="74"/>
      <c r="L327" s="72"/>
      <c r="M327" s="235"/>
      <c r="N327" s="47"/>
      <c r="O327" s="47"/>
      <c r="P327" s="47"/>
      <c r="Q327" s="47"/>
      <c r="R327" s="47"/>
      <c r="S327" s="47"/>
      <c r="T327" s="95"/>
      <c r="AT327" s="24" t="s">
        <v>156</v>
      </c>
      <c r="AU327" s="24" t="s">
        <v>84</v>
      </c>
    </row>
    <row r="328" s="11" customFormat="1">
      <c r="B328" s="236"/>
      <c r="C328" s="237"/>
      <c r="D328" s="233" t="s">
        <v>158</v>
      </c>
      <c r="E328" s="238" t="s">
        <v>22</v>
      </c>
      <c r="F328" s="239" t="s">
        <v>416</v>
      </c>
      <c r="G328" s="237"/>
      <c r="H328" s="240">
        <v>2171.1999999999998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AT328" s="246" t="s">
        <v>158</v>
      </c>
      <c r="AU328" s="246" t="s">
        <v>84</v>
      </c>
      <c r="AV328" s="11" t="s">
        <v>84</v>
      </c>
      <c r="AW328" s="11" t="s">
        <v>39</v>
      </c>
      <c r="AX328" s="11" t="s">
        <v>24</v>
      </c>
      <c r="AY328" s="246" t="s">
        <v>147</v>
      </c>
    </row>
    <row r="329" s="1" customFormat="1" ht="16.5" customHeight="1">
      <c r="B329" s="46"/>
      <c r="C329" s="221" t="s">
        <v>428</v>
      </c>
      <c r="D329" s="221" t="s">
        <v>149</v>
      </c>
      <c r="E329" s="222" t="s">
        <v>429</v>
      </c>
      <c r="F329" s="223" t="s">
        <v>430</v>
      </c>
      <c r="G329" s="224" t="s">
        <v>152</v>
      </c>
      <c r="H329" s="225">
        <v>2171.1999999999998</v>
      </c>
      <c r="I329" s="226"/>
      <c r="J329" s="227">
        <f>ROUND(I329*H329,2)</f>
        <v>0</v>
      </c>
      <c r="K329" s="223" t="s">
        <v>153</v>
      </c>
      <c r="L329" s="72"/>
      <c r="M329" s="228" t="s">
        <v>22</v>
      </c>
      <c r="N329" s="229" t="s">
        <v>46</v>
      </c>
      <c r="O329" s="47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AR329" s="24" t="s">
        <v>154</v>
      </c>
      <c r="AT329" s="24" t="s">
        <v>149</v>
      </c>
      <c r="AU329" s="24" t="s">
        <v>84</v>
      </c>
      <c r="AY329" s="24" t="s">
        <v>147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24" t="s">
        <v>24</v>
      </c>
      <c r="BK329" s="232">
        <f>ROUND(I329*H329,2)</f>
        <v>0</v>
      </c>
      <c r="BL329" s="24" t="s">
        <v>154</v>
      </c>
      <c r="BM329" s="24" t="s">
        <v>431</v>
      </c>
    </row>
    <row r="330" s="1" customFormat="1">
      <c r="B330" s="46"/>
      <c r="C330" s="74"/>
      <c r="D330" s="233" t="s">
        <v>156</v>
      </c>
      <c r="E330" s="74"/>
      <c r="F330" s="234" t="s">
        <v>432</v>
      </c>
      <c r="G330" s="74"/>
      <c r="H330" s="74"/>
      <c r="I330" s="191"/>
      <c r="J330" s="74"/>
      <c r="K330" s="74"/>
      <c r="L330" s="72"/>
      <c r="M330" s="235"/>
      <c r="N330" s="47"/>
      <c r="O330" s="47"/>
      <c r="P330" s="47"/>
      <c r="Q330" s="47"/>
      <c r="R330" s="47"/>
      <c r="S330" s="47"/>
      <c r="T330" s="95"/>
      <c r="AT330" s="24" t="s">
        <v>156</v>
      </c>
      <c r="AU330" s="24" t="s">
        <v>84</v>
      </c>
    </row>
    <row r="331" s="11" customFormat="1">
      <c r="B331" s="236"/>
      <c r="C331" s="237"/>
      <c r="D331" s="233" t="s">
        <v>158</v>
      </c>
      <c r="E331" s="238" t="s">
        <v>22</v>
      </c>
      <c r="F331" s="239" t="s">
        <v>416</v>
      </c>
      <c r="G331" s="237"/>
      <c r="H331" s="240">
        <v>2171.1999999999998</v>
      </c>
      <c r="I331" s="241"/>
      <c r="J331" s="237"/>
      <c r="K331" s="237"/>
      <c r="L331" s="242"/>
      <c r="M331" s="243"/>
      <c r="N331" s="244"/>
      <c r="O331" s="244"/>
      <c r="P331" s="244"/>
      <c r="Q331" s="244"/>
      <c r="R331" s="244"/>
      <c r="S331" s="244"/>
      <c r="T331" s="245"/>
      <c r="AT331" s="246" t="s">
        <v>158</v>
      </c>
      <c r="AU331" s="246" t="s">
        <v>84</v>
      </c>
      <c r="AV331" s="11" t="s">
        <v>84</v>
      </c>
      <c r="AW331" s="11" t="s">
        <v>39</v>
      </c>
      <c r="AX331" s="11" t="s">
        <v>24</v>
      </c>
      <c r="AY331" s="246" t="s">
        <v>147</v>
      </c>
    </row>
    <row r="332" s="1" customFormat="1" ht="16.5" customHeight="1">
      <c r="B332" s="46"/>
      <c r="C332" s="221" t="s">
        <v>433</v>
      </c>
      <c r="D332" s="221" t="s">
        <v>149</v>
      </c>
      <c r="E332" s="222" t="s">
        <v>434</v>
      </c>
      <c r="F332" s="223" t="s">
        <v>435</v>
      </c>
      <c r="G332" s="224" t="s">
        <v>152</v>
      </c>
      <c r="H332" s="225">
        <v>65136</v>
      </c>
      <c r="I332" s="226"/>
      <c r="J332" s="227">
        <f>ROUND(I332*H332,2)</f>
        <v>0</v>
      </c>
      <c r="K332" s="223" t="s">
        <v>153</v>
      </c>
      <c r="L332" s="72"/>
      <c r="M332" s="228" t="s">
        <v>22</v>
      </c>
      <c r="N332" s="229" t="s">
        <v>46</v>
      </c>
      <c r="O332" s="47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AR332" s="24" t="s">
        <v>154</v>
      </c>
      <c r="AT332" s="24" t="s">
        <v>149</v>
      </c>
      <c r="AU332" s="24" t="s">
        <v>84</v>
      </c>
      <c r="AY332" s="24" t="s">
        <v>147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24" t="s">
        <v>24</v>
      </c>
      <c r="BK332" s="232">
        <f>ROUND(I332*H332,2)</f>
        <v>0</v>
      </c>
      <c r="BL332" s="24" t="s">
        <v>154</v>
      </c>
      <c r="BM332" s="24" t="s">
        <v>436</v>
      </c>
    </row>
    <row r="333" s="1" customFormat="1">
      <c r="B333" s="46"/>
      <c r="C333" s="74"/>
      <c r="D333" s="233" t="s">
        <v>156</v>
      </c>
      <c r="E333" s="74"/>
      <c r="F333" s="234" t="s">
        <v>437</v>
      </c>
      <c r="G333" s="74"/>
      <c r="H333" s="74"/>
      <c r="I333" s="191"/>
      <c r="J333" s="74"/>
      <c r="K333" s="74"/>
      <c r="L333" s="72"/>
      <c r="M333" s="235"/>
      <c r="N333" s="47"/>
      <c r="O333" s="47"/>
      <c r="P333" s="47"/>
      <c r="Q333" s="47"/>
      <c r="R333" s="47"/>
      <c r="S333" s="47"/>
      <c r="T333" s="95"/>
      <c r="AT333" s="24" t="s">
        <v>156</v>
      </c>
      <c r="AU333" s="24" t="s">
        <v>84</v>
      </c>
    </row>
    <row r="334" s="11" customFormat="1">
      <c r="B334" s="236"/>
      <c r="C334" s="237"/>
      <c r="D334" s="233" t="s">
        <v>158</v>
      </c>
      <c r="E334" s="238" t="s">
        <v>22</v>
      </c>
      <c r="F334" s="239" t="s">
        <v>416</v>
      </c>
      <c r="G334" s="237"/>
      <c r="H334" s="240">
        <v>2171.1999999999998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AT334" s="246" t="s">
        <v>158</v>
      </c>
      <c r="AU334" s="246" t="s">
        <v>84</v>
      </c>
      <c r="AV334" s="11" t="s">
        <v>84</v>
      </c>
      <c r="AW334" s="11" t="s">
        <v>39</v>
      </c>
      <c r="AX334" s="11" t="s">
        <v>24</v>
      </c>
      <c r="AY334" s="246" t="s">
        <v>147</v>
      </c>
    </row>
    <row r="335" s="11" customFormat="1">
      <c r="B335" s="236"/>
      <c r="C335" s="237"/>
      <c r="D335" s="233" t="s">
        <v>158</v>
      </c>
      <c r="E335" s="237"/>
      <c r="F335" s="239" t="s">
        <v>422</v>
      </c>
      <c r="G335" s="237"/>
      <c r="H335" s="240">
        <v>65136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AT335" s="246" t="s">
        <v>158</v>
      </c>
      <c r="AU335" s="246" t="s">
        <v>84</v>
      </c>
      <c r="AV335" s="11" t="s">
        <v>84</v>
      </c>
      <c r="AW335" s="11" t="s">
        <v>6</v>
      </c>
      <c r="AX335" s="11" t="s">
        <v>24</v>
      </c>
      <c r="AY335" s="246" t="s">
        <v>147</v>
      </c>
    </row>
    <row r="336" s="1" customFormat="1" ht="16.5" customHeight="1">
      <c r="B336" s="46"/>
      <c r="C336" s="221" t="s">
        <v>438</v>
      </c>
      <c r="D336" s="221" t="s">
        <v>149</v>
      </c>
      <c r="E336" s="222" t="s">
        <v>439</v>
      </c>
      <c r="F336" s="223" t="s">
        <v>440</v>
      </c>
      <c r="G336" s="224" t="s">
        <v>152</v>
      </c>
      <c r="H336" s="225">
        <v>2171.1999999999998</v>
      </c>
      <c r="I336" s="226"/>
      <c r="J336" s="227">
        <f>ROUND(I336*H336,2)</f>
        <v>0</v>
      </c>
      <c r="K336" s="223" t="s">
        <v>153</v>
      </c>
      <c r="L336" s="72"/>
      <c r="M336" s="228" t="s">
        <v>22</v>
      </c>
      <c r="N336" s="229" t="s">
        <v>46</v>
      </c>
      <c r="O336" s="47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AR336" s="24" t="s">
        <v>154</v>
      </c>
      <c r="AT336" s="24" t="s">
        <v>149</v>
      </c>
      <c r="AU336" s="24" t="s">
        <v>84</v>
      </c>
      <c r="AY336" s="24" t="s">
        <v>147</v>
      </c>
      <c r="BE336" s="232">
        <f>IF(N336="základní",J336,0)</f>
        <v>0</v>
      </c>
      <c r="BF336" s="232">
        <f>IF(N336="snížená",J336,0)</f>
        <v>0</v>
      </c>
      <c r="BG336" s="232">
        <f>IF(N336="zákl. přenesená",J336,0)</f>
        <v>0</v>
      </c>
      <c r="BH336" s="232">
        <f>IF(N336="sníž. přenesená",J336,0)</f>
        <v>0</v>
      </c>
      <c r="BI336" s="232">
        <f>IF(N336="nulová",J336,0)</f>
        <v>0</v>
      </c>
      <c r="BJ336" s="24" t="s">
        <v>24</v>
      </c>
      <c r="BK336" s="232">
        <f>ROUND(I336*H336,2)</f>
        <v>0</v>
      </c>
      <c r="BL336" s="24" t="s">
        <v>154</v>
      </c>
      <c r="BM336" s="24" t="s">
        <v>441</v>
      </c>
    </row>
    <row r="337" s="1" customFormat="1">
      <c r="B337" s="46"/>
      <c r="C337" s="74"/>
      <c r="D337" s="233" t="s">
        <v>156</v>
      </c>
      <c r="E337" s="74"/>
      <c r="F337" s="234" t="s">
        <v>442</v>
      </c>
      <c r="G337" s="74"/>
      <c r="H337" s="74"/>
      <c r="I337" s="191"/>
      <c r="J337" s="74"/>
      <c r="K337" s="74"/>
      <c r="L337" s="72"/>
      <c r="M337" s="235"/>
      <c r="N337" s="47"/>
      <c r="O337" s="47"/>
      <c r="P337" s="47"/>
      <c r="Q337" s="47"/>
      <c r="R337" s="47"/>
      <c r="S337" s="47"/>
      <c r="T337" s="95"/>
      <c r="AT337" s="24" t="s">
        <v>156</v>
      </c>
      <c r="AU337" s="24" t="s">
        <v>84</v>
      </c>
    </row>
    <row r="338" s="11" customFormat="1">
      <c r="B338" s="236"/>
      <c r="C338" s="237"/>
      <c r="D338" s="233" t="s">
        <v>158</v>
      </c>
      <c r="E338" s="238" t="s">
        <v>22</v>
      </c>
      <c r="F338" s="239" t="s">
        <v>416</v>
      </c>
      <c r="G338" s="237"/>
      <c r="H338" s="240">
        <v>2171.1999999999998</v>
      </c>
      <c r="I338" s="241"/>
      <c r="J338" s="237"/>
      <c r="K338" s="237"/>
      <c r="L338" s="242"/>
      <c r="M338" s="243"/>
      <c r="N338" s="244"/>
      <c r="O338" s="244"/>
      <c r="P338" s="244"/>
      <c r="Q338" s="244"/>
      <c r="R338" s="244"/>
      <c r="S338" s="244"/>
      <c r="T338" s="245"/>
      <c r="AT338" s="246" t="s">
        <v>158</v>
      </c>
      <c r="AU338" s="246" t="s">
        <v>84</v>
      </c>
      <c r="AV338" s="11" t="s">
        <v>84</v>
      </c>
      <c r="AW338" s="11" t="s">
        <v>39</v>
      </c>
      <c r="AX338" s="11" t="s">
        <v>24</v>
      </c>
      <c r="AY338" s="246" t="s">
        <v>147</v>
      </c>
    </row>
    <row r="339" s="1" customFormat="1" ht="16.5" customHeight="1">
      <c r="B339" s="46"/>
      <c r="C339" s="221" t="s">
        <v>443</v>
      </c>
      <c r="D339" s="221" t="s">
        <v>149</v>
      </c>
      <c r="E339" s="222" t="s">
        <v>444</v>
      </c>
      <c r="F339" s="223" t="s">
        <v>445</v>
      </c>
      <c r="G339" s="224" t="s">
        <v>446</v>
      </c>
      <c r="H339" s="225">
        <v>1</v>
      </c>
      <c r="I339" s="226"/>
      <c r="J339" s="227">
        <f>ROUND(I339*H339,2)</f>
        <v>0</v>
      </c>
      <c r="K339" s="223" t="s">
        <v>22</v>
      </c>
      <c r="L339" s="72"/>
      <c r="M339" s="228" t="s">
        <v>22</v>
      </c>
      <c r="N339" s="229" t="s">
        <v>46</v>
      </c>
      <c r="O339" s="47"/>
      <c r="P339" s="230">
        <f>O339*H339</f>
        <v>0</v>
      </c>
      <c r="Q339" s="230">
        <v>1.0000000000000001E-05</v>
      </c>
      <c r="R339" s="230">
        <f>Q339*H339</f>
        <v>1.0000000000000001E-05</v>
      </c>
      <c r="S339" s="230">
        <v>0</v>
      </c>
      <c r="T339" s="231">
        <f>S339*H339</f>
        <v>0</v>
      </c>
      <c r="AR339" s="24" t="s">
        <v>154</v>
      </c>
      <c r="AT339" s="24" t="s">
        <v>149</v>
      </c>
      <c r="AU339" s="24" t="s">
        <v>84</v>
      </c>
      <c r="AY339" s="24" t="s">
        <v>147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24" t="s">
        <v>24</v>
      </c>
      <c r="BK339" s="232">
        <f>ROUND(I339*H339,2)</f>
        <v>0</v>
      </c>
      <c r="BL339" s="24" t="s">
        <v>154</v>
      </c>
      <c r="BM339" s="24" t="s">
        <v>447</v>
      </c>
    </row>
    <row r="340" s="1" customFormat="1">
      <c r="B340" s="46"/>
      <c r="C340" s="74"/>
      <c r="D340" s="233" t="s">
        <v>156</v>
      </c>
      <c r="E340" s="74"/>
      <c r="F340" s="234" t="s">
        <v>445</v>
      </c>
      <c r="G340" s="74"/>
      <c r="H340" s="74"/>
      <c r="I340" s="191"/>
      <c r="J340" s="74"/>
      <c r="K340" s="74"/>
      <c r="L340" s="72"/>
      <c r="M340" s="235"/>
      <c r="N340" s="47"/>
      <c r="O340" s="47"/>
      <c r="P340" s="47"/>
      <c r="Q340" s="47"/>
      <c r="R340" s="47"/>
      <c r="S340" s="47"/>
      <c r="T340" s="95"/>
      <c r="AT340" s="24" t="s">
        <v>156</v>
      </c>
      <c r="AU340" s="24" t="s">
        <v>84</v>
      </c>
    </row>
    <row r="341" s="11" customFormat="1">
      <c r="B341" s="236"/>
      <c r="C341" s="237"/>
      <c r="D341" s="233" t="s">
        <v>158</v>
      </c>
      <c r="E341" s="238" t="s">
        <v>22</v>
      </c>
      <c r="F341" s="239" t="s">
        <v>24</v>
      </c>
      <c r="G341" s="237"/>
      <c r="H341" s="240">
        <v>1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AT341" s="246" t="s">
        <v>158</v>
      </c>
      <c r="AU341" s="246" t="s">
        <v>84</v>
      </c>
      <c r="AV341" s="11" t="s">
        <v>84</v>
      </c>
      <c r="AW341" s="11" t="s">
        <v>39</v>
      </c>
      <c r="AX341" s="11" t="s">
        <v>24</v>
      </c>
      <c r="AY341" s="246" t="s">
        <v>147</v>
      </c>
    </row>
    <row r="342" s="1" customFormat="1" ht="16.5" customHeight="1">
      <c r="B342" s="46"/>
      <c r="C342" s="221" t="s">
        <v>448</v>
      </c>
      <c r="D342" s="221" t="s">
        <v>149</v>
      </c>
      <c r="E342" s="222" t="s">
        <v>449</v>
      </c>
      <c r="F342" s="223" t="s">
        <v>450</v>
      </c>
      <c r="G342" s="224" t="s">
        <v>194</v>
      </c>
      <c r="H342" s="225">
        <v>1.7330000000000001</v>
      </c>
      <c r="I342" s="226"/>
      <c r="J342" s="227">
        <f>ROUND(I342*H342,2)</f>
        <v>0</v>
      </c>
      <c r="K342" s="223" t="s">
        <v>153</v>
      </c>
      <c r="L342" s="72"/>
      <c r="M342" s="228" t="s">
        <v>22</v>
      </c>
      <c r="N342" s="229" t="s">
        <v>46</v>
      </c>
      <c r="O342" s="47"/>
      <c r="P342" s="230">
        <f>O342*H342</f>
        <v>0</v>
      </c>
      <c r="Q342" s="230">
        <v>0</v>
      </c>
      <c r="R342" s="230">
        <f>Q342*H342</f>
        <v>0</v>
      </c>
      <c r="S342" s="230">
        <v>2.1000000000000001</v>
      </c>
      <c r="T342" s="231">
        <f>S342*H342</f>
        <v>3.6393000000000004</v>
      </c>
      <c r="AR342" s="24" t="s">
        <v>154</v>
      </c>
      <c r="AT342" s="24" t="s">
        <v>149</v>
      </c>
      <c r="AU342" s="24" t="s">
        <v>84</v>
      </c>
      <c r="AY342" s="24" t="s">
        <v>147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24" t="s">
        <v>24</v>
      </c>
      <c r="BK342" s="232">
        <f>ROUND(I342*H342,2)</f>
        <v>0</v>
      </c>
      <c r="BL342" s="24" t="s">
        <v>154</v>
      </c>
      <c r="BM342" s="24" t="s">
        <v>451</v>
      </c>
    </row>
    <row r="343" s="1" customFormat="1">
      <c r="B343" s="46"/>
      <c r="C343" s="74"/>
      <c r="D343" s="233" t="s">
        <v>156</v>
      </c>
      <c r="E343" s="74"/>
      <c r="F343" s="234" t="s">
        <v>452</v>
      </c>
      <c r="G343" s="74"/>
      <c r="H343" s="74"/>
      <c r="I343" s="191"/>
      <c r="J343" s="74"/>
      <c r="K343" s="74"/>
      <c r="L343" s="72"/>
      <c r="M343" s="235"/>
      <c r="N343" s="47"/>
      <c r="O343" s="47"/>
      <c r="P343" s="47"/>
      <c r="Q343" s="47"/>
      <c r="R343" s="47"/>
      <c r="S343" s="47"/>
      <c r="T343" s="95"/>
      <c r="AT343" s="24" t="s">
        <v>156</v>
      </c>
      <c r="AU343" s="24" t="s">
        <v>84</v>
      </c>
    </row>
    <row r="344" s="11" customFormat="1">
      <c r="B344" s="236"/>
      <c r="C344" s="237"/>
      <c r="D344" s="233" t="s">
        <v>158</v>
      </c>
      <c r="E344" s="238" t="s">
        <v>22</v>
      </c>
      <c r="F344" s="239" t="s">
        <v>453</v>
      </c>
      <c r="G344" s="237"/>
      <c r="H344" s="240">
        <v>1.7330000000000001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AT344" s="246" t="s">
        <v>158</v>
      </c>
      <c r="AU344" s="246" t="s">
        <v>84</v>
      </c>
      <c r="AV344" s="11" t="s">
        <v>84</v>
      </c>
      <c r="AW344" s="11" t="s">
        <v>39</v>
      </c>
      <c r="AX344" s="11" t="s">
        <v>75</v>
      </c>
      <c r="AY344" s="246" t="s">
        <v>147</v>
      </c>
    </row>
    <row r="345" s="12" customFormat="1">
      <c r="B345" s="247"/>
      <c r="C345" s="248"/>
      <c r="D345" s="233" t="s">
        <v>158</v>
      </c>
      <c r="E345" s="249" t="s">
        <v>22</v>
      </c>
      <c r="F345" s="250" t="s">
        <v>166</v>
      </c>
      <c r="G345" s="248"/>
      <c r="H345" s="251">
        <v>1.7330000000000001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AT345" s="257" t="s">
        <v>158</v>
      </c>
      <c r="AU345" s="257" t="s">
        <v>84</v>
      </c>
      <c r="AV345" s="12" t="s">
        <v>154</v>
      </c>
      <c r="AW345" s="12" t="s">
        <v>39</v>
      </c>
      <c r="AX345" s="12" t="s">
        <v>24</v>
      </c>
      <c r="AY345" s="257" t="s">
        <v>147</v>
      </c>
    </row>
    <row r="346" s="1" customFormat="1" ht="25.5" customHeight="1">
      <c r="B346" s="46"/>
      <c r="C346" s="221" t="s">
        <v>454</v>
      </c>
      <c r="D346" s="221" t="s">
        <v>149</v>
      </c>
      <c r="E346" s="222" t="s">
        <v>455</v>
      </c>
      <c r="F346" s="223" t="s">
        <v>456</v>
      </c>
      <c r="G346" s="224" t="s">
        <v>194</v>
      </c>
      <c r="H346" s="225">
        <v>1.238</v>
      </c>
      <c r="I346" s="226"/>
      <c r="J346" s="227">
        <f>ROUND(I346*H346,2)</f>
        <v>0</v>
      </c>
      <c r="K346" s="223" t="s">
        <v>153</v>
      </c>
      <c r="L346" s="72"/>
      <c r="M346" s="228" t="s">
        <v>22</v>
      </c>
      <c r="N346" s="229" t="s">
        <v>46</v>
      </c>
      <c r="O346" s="47"/>
      <c r="P346" s="230">
        <f>O346*H346</f>
        <v>0</v>
      </c>
      <c r="Q346" s="230">
        <v>0</v>
      </c>
      <c r="R346" s="230">
        <f>Q346*H346</f>
        <v>0</v>
      </c>
      <c r="S346" s="230">
        <v>2.2000000000000002</v>
      </c>
      <c r="T346" s="231">
        <f>S346*H346</f>
        <v>2.7236000000000002</v>
      </c>
      <c r="AR346" s="24" t="s">
        <v>154</v>
      </c>
      <c r="AT346" s="24" t="s">
        <v>149</v>
      </c>
      <c r="AU346" s="24" t="s">
        <v>84</v>
      </c>
      <c r="AY346" s="24" t="s">
        <v>147</v>
      </c>
      <c r="BE346" s="232">
        <f>IF(N346="základní",J346,0)</f>
        <v>0</v>
      </c>
      <c r="BF346" s="232">
        <f>IF(N346="snížená",J346,0)</f>
        <v>0</v>
      </c>
      <c r="BG346" s="232">
        <f>IF(N346="zákl. přenesená",J346,0)</f>
        <v>0</v>
      </c>
      <c r="BH346" s="232">
        <f>IF(N346="sníž. přenesená",J346,0)</f>
        <v>0</v>
      </c>
      <c r="BI346" s="232">
        <f>IF(N346="nulová",J346,0)</f>
        <v>0</v>
      </c>
      <c r="BJ346" s="24" t="s">
        <v>24</v>
      </c>
      <c r="BK346" s="232">
        <f>ROUND(I346*H346,2)</f>
        <v>0</v>
      </c>
      <c r="BL346" s="24" t="s">
        <v>154</v>
      </c>
      <c r="BM346" s="24" t="s">
        <v>457</v>
      </c>
    </row>
    <row r="347" s="1" customFormat="1">
      <c r="B347" s="46"/>
      <c r="C347" s="74"/>
      <c r="D347" s="233" t="s">
        <v>156</v>
      </c>
      <c r="E347" s="74"/>
      <c r="F347" s="234" t="s">
        <v>458</v>
      </c>
      <c r="G347" s="74"/>
      <c r="H347" s="74"/>
      <c r="I347" s="191"/>
      <c r="J347" s="74"/>
      <c r="K347" s="74"/>
      <c r="L347" s="72"/>
      <c r="M347" s="235"/>
      <c r="N347" s="47"/>
      <c r="O347" s="47"/>
      <c r="P347" s="47"/>
      <c r="Q347" s="47"/>
      <c r="R347" s="47"/>
      <c r="S347" s="47"/>
      <c r="T347" s="95"/>
      <c r="AT347" s="24" t="s">
        <v>156</v>
      </c>
      <c r="AU347" s="24" t="s">
        <v>84</v>
      </c>
    </row>
    <row r="348" s="11" customFormat="1">
      <c r="B348" s="236"/>
      <c r="C348" s="237"/>
      <c r="D348" s="233" t="s">
        <v>158</v>
      </c>
      <c r="E348" s="238" t="s">
        <v>22</v>
      </c>
      <c r="F348" s="239" t="s">
        <v>459</v>
      </c>
      <c r="G348" s="237"/>
      <c r="H348" s="240">
        <v>1.238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AT348" s="246" t="s">
        <v>158</v>
      </c>
      <c r="AU348" s="246" t="s">
        <v>84</v>
      </c>
      <c r="AV348" s="11" t="s">
        <v>84</v>
      </c>
      <c r="AW348" s="11" t="s">
        <v>39</v>
      </c>
      <c r="AX348" s="11" t="s">
        <v>75</v>
      </c>
      <c r="AY348" s="246" t="s">
        <v>147</v>
      </c>
    </row>
    <row r="349" s="12" customFormat="1">
      <c r="B349" s="247"/>
      <c r="C349" s="248"/>
      <c r="D349" s="233" t="s">
        <v>158</v>
      </c>
      <c r="E349" s="249" t="s">
        <v>22</v>
      </c>
      <c r="F349" s="250" t="s">
        <v>166</v>
      </c>
      <c r="G349" s="248"/>
      <c r="H349" s="251">
        <v>1.238</v>
      </c>
      <c r="I349" s="252"/>
      <c r="J349" s="248"/>
      <c r="K349" s="248"/>
      <c r="L349" s="253"/>
      <c r="M349" s="254"/>
      <c r="N349" s="255"/>
      <c r="O349" s="255"/>
      <c r="P349" s="255"/>
      <c r="Q349" s="255"/>
      <c r="R349" s="255"/>
      <c r="S349" s="255"/>
      <c r="T349" s="256"/>
      <c r="AT349" s="257" t="s">
        <v>158</v>
      </c>
      <c r="AU349" s="257" t="s">
        <v>84</v>
      </c>
      <c r="AV349" s="12" t="s">
        <v>154</v>
      </c>
      <c r="AW349" s="12" t="s">
        <v>39</v>
      </c>
      <c r="AX349" s="12" t="s">
        <v>24</v>
      </c>
      <c r="AY349" s="257" t="s">
        <v>147</v>
      </c>
    </row>
    <row r="350" s="1" customFormat="1" ht="25.5" customHeight="1">
      <c r="B350" s="46"/>
      <c r="C350" s="221" t="s">
        <v>460</v>
      </c>
      <c r="D350" s="221" t="s">
        <v>149</v>
      </c>
      <c r="E350" s="222" t="s">
        <v>461</v>
      </c>
      <c r="F350" s="223" t="s">
        <v>462</v>
      </c>
      <c r="G350" s="224" t="s">
        <v>152</v>
      </c>
      <c r="H350" s="225">
        <v>149.91399999999999</v>
      </c>
      <c r="I350" s="226"/>
      <c r="J350" s="227">
        <f>ROUND(I350*H350,2)</f>
        <v>0</v>
      </c>
      <c r="K350" s="223" t="s">
        <v>326</v>
      </c>
      <c r="L350" s="72"/>
      <c r="M350" s="228" t="s">
        <v>22</v>
      </c>
      <c r="N350" s="229" t="s">
        <v>46</v>
      </c>
      <c r="O350" s="47"/>
      <c r="P350" s="230">
        <f>O350*H350</f>
        <v>0</v>
      </c>
      <c r="Q350" s="230">
        <v>0</v>
      </c>
      <c r="R350" s="230">
        <f>Q350*H350</f>
        <v>0</v>
      </c>
      <c r="S350" s="230">
        <v>0.027</v>
      </c>
      <c r="T350" s="231">
        <f>S350*H350</f>
        <v>4.0476779999999994</v>
      </c>
      <c r="AR350" s="24" t="s">
        <v>154</v>
      </c>
      <c r="AT350" s="24" t="s">
        <v>149</v>
      </c>
      <c r="AU350" s="24" t="s">
        <v>84</v>
      </c>
      <c r="AY350" s="24" t="s">
        <v>147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24" t="s">
        <v>24</v>
      </c>
      <c r="BK350" s="232">
        <f>ROUND(I350*H350,2)</f>
        <v>0</v>
      </c>
      <c r="BL350" s="24" t="s">
        <v>154</v>
      </c>
      <c r="BM350" s="24" t="s">
        <v>463</v>
      </c>
    </row>
    <row r="351" s="1" customFormat="1">
      <c r="B351" s="46"/>
      <c r="C351" s="74"/>
      <c r="D351" s="233" t="s">
        <v>156</v>
      </c>
      <c r="E351" s="74"/>
      <c r="F351" s="234" t="s">
        <v>464</v>
      </c>
      <c r="G351" s="74"/>
      <c r="H351" s="74"/>
      <c r="I351" s="191"/>
      <c r="J351" s="74"/>
      <c r="K351" s="74"/>
      <c r="L351" s="72"/>
      <c r="M351" s="235"/>
      <c r="N351" s="47"/>
      <c r="O351" s="47"/>
      <c r="P351" s="47"/>
      <c r="Q351" s="47"/>
      <c r="R351" s="47"/>
      <c r="S351" s="47"/>
      <c r="T351" s="95"/>
      <c r="AT351" s="24" t="s">
        <v>156</v>
      </c>
      <c r="AU351" s="24" t="s">
        <v>84</v>
      </c>
    </row>
    <row r="352" s="11" customFormat="1">
      <c r="B352" s="236"/>
      <c r="C352" s="237"/>
      <c r="D352" s="233" t="s">
        <v>158</v>
      </c>
      <c r="E352" s="238" t="s">
        <v>22</v>
      </c>
      <c r="F352" s="239" t="s">
        <v>329</v>
      </c>
      <c r="G352" s="237"/>
      <c r="H352" s="240">
        <v>50.210000000000001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AT352" s="246" t="s">
        <v>158</v>
      </c>
      <c r="AU352" s="246" t="s">
        <v>84</v>
      </c>
      <c r="AV352" s="11" t="s">
        <v>84</v>
      </c>
      <c r="AW352" s="11" t="s">
        <v>39</v>
      </c>
      <c r="AX352" s="11" t="s">
        <v>75</v>
      </c>
      <c r="AY352" s="246" t="s">
        <v>147</v>
      </c>
    </row>
    <row r="353" s="11" customFormat="1">
      <c r="B353" s="236"/>
      <c r="C353" s="237"/>
      <c r="D353" s="233" t="s">
        <v>158</v>
      </c>
      <c r="E353" s="238" t="s">
        <v>22</v>
      </c>
      <c r="F353" s="239" t="s">
        <v>330</v>
      </c>
      <c r="G353" s="237"/>
      <c r="H353" s="240">
        <v>42.145000000000003</v>
      </c>
      <c r="I353" s="241"/>
      <c r="J353" s="237"/>
      <c r="K353" s="237"/>
      <c r="L353" s="242"/>
      <c r="M353" s="243"/>
      <c r="N353" s="244"/>
      <c r="O353" s="244"/>
      <c r="P353" s="244"/>
      <c r="Q353" s="244"/>
      <c r="R353" s="244"/>
      <c r="S353" s="244"/>
      <c r="T353" s="245"/>
      <c r="AT353" s="246" t="s">
        <v>158</v>
      </c>
      <c r="AU353" s="246" t="s">
        <v>84</v>
      </c>
      <c r="AV353" s="11" t="s">
        <v>84</v>
      </c>
      <c r="AW353" s="11" t="s">
        <v>39</v>
      </c>
      <c r="AX353" s="11" t="s">
        <v>75</v>
      </c>
      <c r="AY353" s="246" t="s">
        <v>147</v>
      </c>
    </row>
    <row r="354" s="11" customFormat="1">
      <c r="B354" s="236"/>
      <c r="C354" s="237"/>
      <c r="D354" s="233" t="s">
        <v>158</v>
      </c>
      <c r="E354" s="238" t="s">
        <v>22</v>
      </c>
      <c r="F354" s="239" t="s">
        <v>465</v>
      </c>
      <c r="G354" s="237"/>
      <c r="H354" s="240">
        <v>50.798999999999999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AT354" s="246" t="s">
        <v>158</v>
      </c>
      <c r="AU354" s="246" t="s">
        <v>84</v>
      </c>
      <c r="AV354" s="11" t="s">
        <v>84</v>
      </c>
      <c r="AW354" s="11" t="s">
        <v>39</v>
      </c>
      <c r="AX354" s="11" t="s">
        <v>75</v>
      </c>
      <c r="AY354" s="246" t="s">
        <v>147</v>
      </c>
    </row>
    <row r="355" s="11" customFormat="1">
      <c r="B355" s="236"/>
      <c r="C355" s="237"/>
      <c r="D355" s="233" t="s">
        <v>158</v>
      </c>
      <c r="E355" s="238" t="s">
        <v>22</v>
      </c>
      <c r="F355" s="239" t="s">
        <v>332</v>
      </c>
      <c r="G355" s="237"/>
      <c r="H355" s="240">
        <v>6.7599999999999998</v>
      </c>
      <c r="I355" s="241"/>
      <c r="J355" s="237"/>
      <c r="K355" s="237"/>
      <c r="L355" s="242"/>
      <c r="M355" s="243"/>
      <c r="N355" s="244"/>
      <c r="O355" s="244"/>
      <c r="P355" s="244"/>
      <c r="Q355" s="244"/>
      <c r="R355" s="244"/>
      <c r="S355" s="244"/>
      <c r="T355" s="245"/>
      <c r="AT355" s="246" t="s">
        <v>158</v>
      </c>
      <c r="AU355" s="246" t="s">
        <v>84</v>
      </c>
      <c r="AV355" s="11" t="s">
        <v>84</v>
      </c>
      <c r="AW355" s="11" t="s">
        <v>39</v>
      </c>
      <c r="AX355" s="11" t="s">
        <v>75</v>
      </c>
      <c r="AY355" s="246" t="s">
        <v>147</v>
      </c>
    </row>
    <row r="356" s="12" customFormat="1">
      <c r="B356" s="247"/>
      <c r="C356" s="248"/>
      <c r="D356" s="233" t="s">
        <v>158</v>
      </c>
      <c r="E356" s="249" t="s">
        <v>22</v>
      </c>
      <c r="F356" s="250" t="s">
        <v>166</v>
      </c>
      <c r="G356" s="248"/>
      <c r="H356" s="251">
        <v>149.91399999999999</v>
      </c>
      <c r="I356" s="252"/>
      <c r="J356" s="248"/>
      <c r="K356" s="248"/>
      <c r="L356" s="253"/>
      <c r="M356" s="254"/>
      <c r="N356" s="255"/>
      <c r="O356" s="255"/>
      <c r="P356" s="255"/>
      <c r="Q356" s="255"/>
      <c r="R356" s="255"/>
      <c r="S356" s="255"/>
      <c r="T356" s="256"/>
      <c r="AT356" s="257" t="s">
        <v>158</v>
      </c>
      <c r="AU356" s="257" t="s">
        <v>84</v>
      </c>
      <c r="AV356" s="12" t="s">
        <v>154</v>
      </c>
      <c r="AW356" s="12" t="s">
        <v>39</v>
      </c>
      <c r="AX356" s="12" t="s">
        <v>24</v>
      </c>
      <c r="AY356" s="257" t="s">
        <v>147</v>
      </c>
    </row>
    <row r="357" s="1" customFormat="1" ht="16.5" customHeight="1">
      <c r="B357" s="46"/>
      <c r="C357" s="221" t="s">
        <v>466</v>
      </c>
      <c r="D357" s="221" t="s">
        <v>149</v>
      </c>
      <c r="E357" s="222" t="s">
        <v>467</v>
      </c>
      <c r="F357" s="223" t="s">
        <v>468</v>
      </c>
      <c r="G357" s="224" t="s">
        <v>152</v>
      </c>
      <c r="H357" s="225">
        <v>10.128</v>
      </c>
      <c r="I357" s="226"/>
      <c r="J357" s="227">
        <f>ROUND(I357*H357,2)</f>
        <v>0</v>
      </c>
      <c r="K357" s="223" t="s">
        <v>153</v>
      </c>
      <c r="L357" s="72"/>
      <c r="M357" s="228" t="s">
        <v>22</v>
      </c>
      <c r="N357" s="229" t="s">
        <v>46</v>
      </c>
      <c r="O357" s="47"/>
      <c r="P357" s="230">
        <f>O357*H357</f>
        <v>0</v>
      </c>
      <c r="Q357" s="230">
        <v>0</v>
      </c>
      <c r="R357" s="230">
        <f>Q357*H357</f>
        <v>0</v>
      </c>
      <c r="S357" s="230">
        <v>0.041000000000000002</v>
      </c>
      <c r="T357" s="231">
        <f>S357*H357</f>
        <v>0.41524800000000001</v>
      </c>
      <c r="AR357" s="24" t="s">
        <v>154</v>
      </c>
      <c r="AT357" s="24" t="s">
        <v>149</v>
      </c>
      <c r="AU357" s="24" t="s">
        <v>84</v>
      </c>
      <c r="AY357" s="24" t="s">
        <v>147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24" t="s">
        <v>24</v>
      </c>
      <c r="BK357" s="232">
        <f>ROUND(I357*H357,2)</f>
        <v>0</v>
      </c>
      <c r="BL357" s="24" t="s">
        <v>154</v>
      </c>
      <c r="BM357" s="24" t="s">
        <v>469</v>
      </c>
    </row>
    <row r="358" s="1" customFormat="1">
      <c r="B358" s="46"/>
      <c r="C358" s="74"/>
      <c r="D358" s="233" t="s">
        <v>156</v>
      </c>
      <c r="E358" s="74"/>
      <c r="F358" s="234" t="s">
        <v>470</v>
      </c>
      <c r="G358" s="74"/>
      <c r="H358" s="74"/>
      <c r="I358" s="191"/>
      <c r="J358" s="74"/>
      <c r="K358" s="74"/>
      <c r="L358" s="72"/>
      <c r="M358" s="235"/>
      <c r="N358" s="47"/>
      <c r="O358" s="47"/>
      <c r="P358" s="47"/>
      <c r="Q358" s="47"/>
      <c r="R358" s="47"/>
      <c r="S358" s="47"/>
      <c r="T358" s="95"/>
      <c r="AT358" s="24" t="s">
        <v>156</v>
      </c>
      <c r="AU358" s="24" t="s">
        <v>84</v>
      </c>
    </row>
    <row r="359" s="11" customFormat="1">
      <c r="B359" s="236"/>
      <c r="C359" s="237"/>
      <c r="D359" s="233" t="s">
        <v>158</v>
      </c>
      <c r="E359" s="238" t="s">
        <v>22</v>
      </c>
      <c r="F359" s="239" t="s">
        <v>378</v>
      </c>
      <c r="G359" s="237"/>
      <c r="H359" s="240">
        <v>3.2400000000000002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AT359" s="246" t="s">
        <v>158</v>
      </c>
      <c r="AU359" s="246" t="s">
        <v>84</v>
      </c>
      <c r="AV359" s="11" t="s">
        <v>84</v>
      </c>
      <c r="AW359" s="11" t="s">
        <v>39</v>
      </c>
      <c r="AX359" s="11" t="s">
        <v>75</v>
      </c>
      <c r="AY359" s="246" t="s">
        <v>147</v>
      </c>
    </row>
    <row r="360" s="11" customFormat="1">
      <c r="B360" s="236"/>
      <c r="C360" s="237"/>
      <c r="D360" s="233" t="s">
        <v>158</v>
      </c>
      <c r="E360" s="238" t="s">
        <v>22</v>
      </c>
      <c r="F360" s="239" t="s">
        <v>382</v>
      </c>
      <c r="G360" s="237"/>
      <c r="H360" s="240">
        <v>0.81000000000000005</v>
      </c>
      <c r="I360" s="241"/>
      <c r="J360" s="237"/>
      <c r="K360" s="237"/>
      <c r="L360" s="242"/>
      <c r="M360" s="243"/>
      <c r="N360" s="244"/>
      <c r="O360" s="244"/>
      <c r="P360" s="244"/>
      <c r="Q360" s="244"/>
      <c r="R360" s="244"/>
      <c r="S360" s="244"/>
      <c r="T360" s="245"/>
      <c r="AT360" s="246" t="s">
        <v>158</v>
      </c>
      <c r="AU360" s="246" t="s">
        <v>84</v>
      </c>
      <c r="AV360" s="11" t="s">
        <v>84</v>
      </c>
      <c r="AW360" s="11" t="s">
        <v>39</v>
      </c>
      <c r="AX360" s="11" t="s">
        <v>75</v>
      </c>
      <c r="AY360" s="246" t="s">
        <v>147</v>
      </c>
    </row>
    <row r="361" s="11" customFormat="1">
      <c r="B361" s="236"/>
      <c r="C361" s="237"/>
      <c r="D361" s="233" t="s">
        <v>158</v>
      </c>
      <c r="E361" s="238" t="s">
        <v>22</v>
      </c>
      <c r="F361" s="239" t="s">
        <v>383</v>
      </c>
      <c r="G361" s="237"/>
      <c r="H361" s="240">
        <v>3.6000000000000001</v>
      </c>
      <c r="I361" s="241"/>
      <c r="J361" s="237"/>
      <c r="K361" s="237"/>
      <c r="L361" s="242"/>
      <c r="M361" s="243"/>
      <c r="N361" s="244"/>
      <c r="O361" s="244"/>
      <c r="P361" s="244"/>
      <c r="Q361" s="244"/>
      <c r="R361" s="244"/>
      <c r="S361" s="244"/>
      <c r="T361" s="245"/>
      <c r="AT361" s="246" t="s">
        <v>158</v>
      </c>
      <c r="AU361" s="246" t="s">
        <v>84</v>
      </c>
      <c r="AV361" s="11" t="s">
        <v>84</v>
      </c>
      <c r="AW361" s="11" t="s">
        <v>39</v>
      </c>
      <c r="AX361" s="11" t="s">
        <v>75</v>
      </c>
      <c r="AY361" s="246" t="s">
        <v>147</v>
      </c>
    </row>
    <row r="362" s="11" customFormat="1">
      <c r="B362" s="236"/>
      <c r="C362" s="237"/>
      <c r="D362" s="233" t="s">
        <v>158</v>
      </c>
      <c r="E362" s="238" t="s">
        <v>22</v>
      </c>
      <c r="F362" s="239" t="s">
        <v>384</v>
      </c>
      <c r="G362" s="237"/>
      <c r="H362" s="240">
        <v>2.4780000000000002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AT362" s="246" t="s">
        <v>158</v>
      </c>
      <c r="AU362" s="246" t="s">
        <v>84</v>
      </c>
      <c r="AV362" s="11" t="s">
        <v>84</v>
      </c>
      <c r="AW362" s="11" t="s">
        <v>39</v>
      </c>
      <c r="AX362" s="11" t="s">
        <v>75</v>
      </c>
      <c r="AY362" s="246" t="s">
        <v>147</v>
      </c>
    </row>
    <row r="363" s="12" customFormat="1">
      <c r="B363" s="247"/>
      <c r="C363" s="248"/>
      <c r="D363" s="233" t="s">
        <v>158</v>
      </c>
      <c r="E363" s="249" t="s">
        <v>22</v>
      </c>
      <c r="F363" s="250" t="s">
        <v>166</v>
      </c>
      <c r="G363" s="248"/>
      <c r="H363" s="251">
        <v>10.128</v>
      </c>
      <c r="I363" s="252"/>
      <c r="J363" s="248"/>
      <c r="K363" s="248"/>
      <c r="L363" s="253"/>
      <c r="M363" s="254"/>
      <c r="N363" s="255"/>
      <c r="O363" s="255"/>
      <c r="P363" s="255"/>
      <c r="Q363" s="255"/>
      <c r="R363" s="255"/>
      <c r="S363" s="255"/>
      <c r="T363" s="256"/>
      <c r="AT363" s="257" t="s">
        <v>158</v>
      </c>
      <c r="AU363" s="257" t="s">
        <v>84</v>
      </c>
      <c r="AV363" s="12" t="s">
        <v>154</v>
      </c>
      <c r="AW363" s="12" t="s">
        <v>39</v>
      </c>
      <c r="AX363" s="12" t="s">
        <v>24</v>
      </c>
      <c r="AY363" s="257" t="s">
        <v>147</v>
      </c>
    </row>
    <row r="364" s="1" customFormat="1" ht="16.5" customHeight="1">
      <c r="B364" s="46"/>
      <c r="C364" s="221" t="s">
        <v>471</v>
      </c>
      <c r="D364" s="221" t="s">
        <v>149</v>
      </c>
      <c r="E364" s="222" t="s">
        <v>472</v>
      </c>
      <c r="F364" s="223" t="s">
        <v>473</v>
      </c>
      <c r="G364" s="224" t="s">
        <v>152</v>
      </c>
      <c r="H364" s="225">
        <v>138.80600000000001</v>
      </c>
      <c r="I364" s="226"/>
      <c r="J364" s="227">
        <f>ROUND(I364*H364,2)</f>
        <v>0</v>
      </c>
      <c r="K364" s="223" t="s">
        <v>153</v>
      </c>
      <c r="L364" s="72"/>
      <c r="M364" s="228" t="s">
        <v>22</v>
      </c>
      <c r="N364" s="229" t="s">
        <v>46</v>
      </c>
      <c r="O364" s="47"/>
      <c r="P364" s="230">
        <f>O364*H364</f>
        <v>0</v>
      </c>
      <c r="Q364" s="230">
        <v>0</v>
      </c>
      <c r="R364" s="230">
        <f>Q364*H364</f>
        <v>0</v>
      </c>
      <c r="S364" s="230">
        <v>0.031</v>
      </c>
      <c r="T364" s="231">
        <f>S364*H364</f>
        <v>4.3029860000000006</v>
      </c>
      <c r="AR364" s="24" t="s">
        <v>154</v>
      </c>
      <c r="AT364" s="24" t="s">
        <v>149</v>
      </c>
      <c r="AU364" s="24" t="s">
        <v>84</v>
      </c>
      <c r="AY364" s="24" t="s">
        <v>147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24" t="s">
        <v>24</v>
      </c>
      <c r="BK364" s="232">
        <f>ROUND(I364*H364,2)</f>
        <v>0</v>
      </c>
      <c r="BL364" s="24" t="s">
        <v>154</v>
      </c>
      <c r="BM364" s="24" t="s">
        <v>474</v>
      </c>
    </row>
    <row r="365" s="1" customFormat="1">
      <c r="B365" s="46"/>
      <c r="C365" s="74"/>
      <c r="D365" s="233" t="s">
        <v>156</v>
      </c>
      <c r="E365" s="74"/>
      <c r="F365" s="234" t="s">
        <v>475</v>
      </c>
      <c r="G365" s="74"/>
      <c r="H365" s="74"/>
      <c r="I365" s="191"/>
      <c r="J365" s="74"/>
      <c r="K365" s="74"/>
      <c r="L365" s="72"/>
      <c r="M365" s="235"/>
      <c r="N365" s="47"/>
      <c r="O365" s="47"/>
      <c r="P365" s="47"/>
      <c r="Q365" s="47"/>
      <c r="R365" s="47"/>
      <c r="S365" s="47"/>
      <c r="T365" s="95"/>
      <c r="AT365" s="24" t="s">
        <v>156</v>
      </c>
      <c r="AU365" s="24" t="s">
        <v>84</v>
      </c>
    </row>
    <row r="366" s="11" customFormat="1">
      <c r="B366" s="236"/>
      <c r="C366" s="237"/>
      <c r="D366" s="233" t="s">
        <v>158</v>
      </c>
      <c r="E366" s="238" t="s">
        <v>22</v>
      </c>
      <c r="F366" s="239" t="s">
        <v>377</v>
      </c>
      <c r="G366" s="237"/>
      <c r="H366" s="240">
        <v>1.1160000000000001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AT366" s="246" t="s">
        <v>158</v>
      </c>
      <c r="AU366" s="246" t="s">
        <v>84</v>
      </c>
      <c r="AV366" s="11" t="s">
        <v>84</v>
      </c>
      <c r="AW366" s="11" t="s">
        <v>39</v>
      </c>
      <c r="AX366" s="11" t="s">
        <v>75</v>
      </c>
      <c r="AY366" s="246" t="s">
        <v>147</v>
      </c>
    </row>
    <row r="367" s="11" customFormat="1">
      <c r="B367" s="236"/>
      <c r="C367" s="237"/>
      <c r="D367" s="233" t="s">
        <v>158</v>
      </c>
      <c r="E367" s="238" t="s">
        <v>22</v>
      </c>
      <c r="F367" s="239" t="s">
        <v>379</v>
      </c>
      <c r="G367" s="237"/>
      <c r="H367" s="240">
        <v>90.450000000000003</v>
      </c>
      <c r="I367" s="241"/>
      <c r="J367" s="237"/>
      <c r="K367" s="237"/>
      <c r="L367" s="242"/>
      <c r="M367" s="243"/>
      <c r="N367" s="244"/>
      <c r="O367" s="244"/>
      <c r="P367" s="244"/>
      <c r="Q367" s="244"/>
      <c r="R367" s="244"/>
      <c r="S367" s="244"/>
      <c r="T367" s="245"/>
      <c r="AT367" s="246" t="s">
        <v>158</v>
      </c>
      <c r="AU367" s="246" t="s">
        <v>84</v>
      </c>
      <c r="AV367" s="11" t="s">
        <v>84</v>
      </c>
      <c r="AW367" s="11" t="s">
        <v>39</v>
      </c>
      <c r="AX367" s="11" t="s">
        <v>75</v>
      </c>
      <c r="AY367" s="246" t="s">
        <v>147</v>
      </c>
    </row>
    <row r="368" s="11" customFormat="1">
      <c r="B368" s="236"/>
      <c r="C368" s="237"/>
      <c r="D368" s="233" t="s">
        <v>158</v>
      </c>
      <c r="E368" s="238" t="s">
        <v>22</v>
      </c>
      <c r="F368" s="239" t="s">
        <v>380</v>
      </c>
      <c r="G368" s="237"/>
      <c r="H368" s="240">
        <v>36.479999999999997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AT368" s="246" t="s">
        <v>158</v>
      </c>
      <c r="AU368" s="246" t="s">
        <v>84</v>
      </c>
      <c r="AV368" s="11" t="s">
        <v>84</v>
      </c>
      <c r="AW368" s="11" t="s">
        <v>39</v>
      </c>
      <c r="AX368" s="11" t="s">
        <v>75</v>
      </c>
      <c r="AY368" s="246" t="s">
        <v>147</v>
      </c>
    </row>
    <row r="369" s="11" customFormat="1">
      <c r="B369" s="236"/>
      <c r="C369" s="237"/>
      <c r="D369" s="233" t="s">
        <v>158</v>
      </c>
      <c r="E369" s="238" t="s">
        <v>22</v>
      </c>
      <c r="F369" s="239" t="s">
        <v>381</v>
      </c>
      <c r="G369" s="237"/>
      <c r="H369" s="240">
        <v>2.1600000000000001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AT369" s="246" t="s">
        <v>158</v>
      </c>
      <c r="AU369" s="246" t="s">
        <v>84</v>
      </c>
      <c r="AV369" s="11" t="s">
        <v>84</v>
      </c>
      <c r="AW369" s="11" t="s">
        <v>39</v>
      </c>
      <c r="AX369" s="11" t="s">
        <v>75</v>
      </c>
      <c r="AY369" s="246" t="s">
        <v>147</v>
      </c>
    </row>
    <row r="370" s="11" customFormat="1">
      <c r="B370" s="236"/>
      <c r="C370" s="237"/>
      <c r="D370" s="233" t="s">
        <v>158</v>
      </c>
      <c r="E370" s="238" t="s">
        <v>22</v>
      </c>
      <c r="F370" s="239" t="s">
        <v>476</v>
      </c>
      <c r="G370" s="237"/>
      <c r="H370" s="240">
        <v>6.4400000000000004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AT370" s="246" t="s">
        <v>158</v>
      </c>
      <c r="AU370" s="246" t="s">
        <v>84</v>
      </c>
      <c r="AV370" s="11" t="s">
        <v>84</v>
      </c>
      <c r="AW370" s="11" t="s">
        <v>39</v>
      </c>
      <c r="AX370" s="11" t="s">
        <v>75</v>
      </c>
      <c r="AY370" s="246" t="s">
        <v>147</v>
      </c>
    </row>
    <row r="371" s="11" customFormat="1">
      <c r="B371" s="236"/>
      <c r="C371" s="237"/>
      <c r="D371" s="233" t="s">
        <v>158</v>
      </c>
      <c r="E371" s="238" t="s">
        <v>22</v>
      </c>
      <c r="F371" s="239" t="s">
        <v>388</v>
      </c>
      <c r="G371" s="237"/>
      <c r="H371" s="240">
        <v>2.1600000000000001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AT371" s="246" t="s">
        <v>158</v>
      </c>
      <c r="AU371" s="246" t="s">
        <v>84</v>
      </c>
      <c r="AV371" s="11" t="s">
        <v>84</v>
      </c>
      <c r="AW371" s="11" t="s">
        <v>39</v>
      </c>
      <c r="AX371" s="11" t="s">
        <v>75</v>
      </c>
      <c r="AY371" s="246" t="s">
        <v>147</v>
      </c>
    </row>
    <row r="372" s="12" customFormat="1">
      <c r="B372" s="247"/>
      <c r="C372" s="248"/>
      <c r="D372" s="233" t="s">
        <v>158</v>
      </c>
      <c r="E372" s="249" t="s">
        <v>22</v>
      </c>
      <c r="F372" s="250" t="s">
        <v>166</v>
      </c>
      <c r="G372" s="248"/>
      <c r="H372" s="251">
        <v>138.80600000000001</v>
      </c>
      <c r="I372" s="252"/>
      <c r="J372" s="248"/>
      <c r="K372" s="248"/>
      <c r="L372" s="253"/>
      <c r="M372" s="254"/>
      <c r="N372" s="255"/>
      <c r="O372" s="255"/>
      <c r="P372" s="255"/>
      <c r="Q372" s="255"/>
      <c r="R372" s="255"/>
      <c r="S372" s="255"/>
      <c r="T372" s="256"/>
      <c r="AT372" s="257" t="s">
        <v>158</v>
      </c>
      <c r="AU372" s="257" t="s">
        <v>84</v>
      </c>
      <c r="AV372" s="12" t="s">
        <v>154</v>
      </c>
      <c r="AW372" s="12" t="s">
        <v>39</v>
      </c>
      <c r="AX372" s="12" t="s">
        <v>24</v>
      </c>
      <c r="AY372" s="257" t="s">
        <v>147</v>
      </c>
    </row>
    <row r="373" s="1" customFormat="1" ht="16.5" customHeight="1">
      <c r="B373" s="46"/>
      <c r="C373" s="221" t="s">
        <v>477</v>
      </c>
      <c r="D373" s="221" t="s">
        <v>149</v>
      </c>
      <c r="E373" s="222" t="s">
        <v>478</v>
      </c>
      <c r="F373" s="223" t="s">
        <v>479</v>
      </c>
      <c r="G373" s="224" t="s">
        <v>152</v>
      </c>
      <c r="H373" s="225">
        <v>8.8000000000000007</v>
      </c>
      <c r="I373" s="226"/>
      <c r="J373" s="227">
        <f>ROUND(I373*H373,2)</f>
        <v>0</v>
      </c>
      <c r="K373" s="223" t="s">
        <v>153</v>
      </c>
      <c r="L373" s="72"/>
      <c r="M373" s="228" t="s">
        <v>22</v>
      </c>
      <c r="N373" s="229" t="s">
        <v>46</v>
      </c>
      <c r="O373" s="47"/>
      <c r="P373" s="230">
        <f>O373*H373</f>
        <v>0</v>
      </c>
      <c r="Q373" s="230">
        <v>0</v>
      </c>
      <c r="R373" s="230">
        <f>Q373*H373</f>
        <v>0</v>
      </c>
      <c r="S373" s="230">
        <v>0.027</v>
      </c>
      <c r="T373" s="231">
        <f>S373*H373</f>
        <v>0.23760000000000001</v>
      </c>
      <c r="AR373" s="24" t="s">
        <v>154</v>
      </c>
      <c r="AT373" s="24" t="s">
        <v>149</v>
      </c>
      <c r="AU373" s="24" t="s">
        <v>84</v>
      </c>
      <c r="AY373" s="24" t="s">
        <v>147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24" t="s">
        <v>24</v>
      </c>
      <c r="BK373" s="232">
        <f>ROUND(I373*H373,2)</f>
        <v>0</v>
      </c>
      <c r="BL373" s="24" t="s">
        <v>154</v>
      </c>
      <c r="BM373" s="24" t="s">
        <v>480</v>
      </c>
    </row>
    <row r="374" s="1" customFormat="1">
      <c r="B374" s="46"/>
      <c r="C374" s="74"/>
      <c r="D374" s="233" t="s">
        <v>156</v>
      </c>
      <c r="E374" s="74"/>
      <c r="F374" s="234" t="s">
        <v>481</v>
      </c>
      <c r="G374" s="74"/>
      <c r="H374" s="74"/>
      <c r="I374" s="191"/>
      <c r="J374" s="74"/>
      <c r="K374" s="74"/>
      <c r="L374" s="72"/>
      <c r="M374" s="235"/>
      <c r="N374" s="47"/>
      <c r="O374" s="47"/>
      <c r="P374" s="47"/>
      <c r="Q374" s="47"/>
      <c r="R374" s="47"/>
      <c r="S374" s="47"/>
      <c r="T374" s="95"/>
      <c r="AT374" s="24" t="s">
        <v>156</v>
      </c>
      <c r="AU374" s="24" t="s">
        <v>84</v>
      </c>
    </row>
    <row r="375" s="11" customFormat="1">
      <c r="B375" s="236"/>
      <c r="C375" s="237"/>
      <c r="D375" s="233" t="s">
        <v>158</v>
      </c>
      <c r="E375" s="238" t="s">
        <v>22</v>
      </c>
      <c r="F375" s="239" t="s">
        <v>385</v>
      </c>
      <c r="G375" s="237"/>
      <c r="H375" s="240">
        <v>8.8000000000000007</v>
      </c>
      <c r="I375" s="241"/>
      <c r="J375" s="237"/>
      <c r="K375" s="237"/>
      <c r="L375" s="242"/>
      <c r="M375" s="243"/>
      <c r="N375" s="244"/>
      <c r="O375" s="244"/>
      <c r="P375" s="244"/>
      <c r="Q375" s="244"/>
      <c r="R375" s="244"/>
      <c r="S375" s="244"/>
      <c r="T375" s="245"/>
      <c r="AT375" s="246" t="s">
        <v>158</v>
      </c>
      <c r="AU375" s="246" t="s">
        <v>84</v>
      </c>
      <c r="AV375" s="11" t="s">
        <v>84</v>
      </c>
      <c r="AW375" s="11" t="s">
        <v>39</v>
      </c>
      <c r="AX375" s="11" t="s">
        <v>75</v>
      </c>
      <c r="AY375" s="246" t="s">
        <v>147</v>
      </c>
    </row>
    <row r="376" s="11" customFormat="1">
      <c r="B376" s="236"/>
      <c r="C376" s="237"/>
      <c r="D376" s="233" t="s">
        <v>158</v>
      </c>
      <c r="E376" s="238" t="s">
        <v>22</v>
      </c>
      <c r="F376" s="239" t="s">
        <v>22</v>
      </c>
      <c r="G376" s="237"/>
      <c r="H376" s="240">
        <v>0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AT376" s="246" t="s">
        <v>158</v>
      </c>
      <c r="AU376" s="246" t="s">
        <v>84</v>
      </c>
      <c r="AV376" s="11" t="s">
        <v>84</v>
      </c>
      <c r="AW376" s="11" t="s">
        <v>39</v>
      </c>
      <c r="AX376" s="11" t="s">
        <v>75</v>
      </c>
      <c r="AY376" s="246" t="s">
        <v>147</v>
      </c>
    </row>
    <row r="377" s="12" customFormat="1">
      <c r="B377" s="247"/>
      <c r="C377" s="248"/>
      <c r="D377" s="233" t="s">
        <v>158</v>
      </c>
      <c r="E377" s="249" t="s">
        <v>22</v>
      </c>
      <c r="F377" s="250" t="s">
        <v>166</v>
      </c>
      <c r="G377" s="248"/>
      <c r="H377" s="251">
        <v>8.8000000000000007</v>
      </c>
      <c r="I377" s="252"/>
      <c r="J377" s="248"/>
      <c r="K377" s="248"/>
      <c r="L377" s="253"/>
      <c r="M377" s="254"/>
      <c r="N377" s="255"/>
      <c r="O377" s="255"/>
      <c r="P377" s="255"/>
      <c r="Q377" s="255"/>
      <c r="R377" s="255"/>
      <c r="S377" s="255"/>
      <c r="T377" s="256"/>
      <c r="AT377" s="257" t="s">
        <v>158</v>
      </c>
      <c r="AU377" s="257" t="s">
        <v>84</v>
      </c>
      <c r="AV377" s="12" t="s">
        <v>154</v>
      </c>
      <c r="AW377" s="12" t="s">
        <v>39</v>
      </c>
      <c r="AX377" s="12" t="s">
        <v>24</v>
      </c>
      <c r="AY377" s="257" t="s">
        <v>147</v>
      </c>
    </row>
    <row r="378" s="1" customFormat="1" ht="16.5" customHeight="1">
      <c r="B378" s="46"/>
      <c r="C378" s="221" t="s">
        <v>482</v>
      </c>
      <c r="D378" s="221" t="s">
        <v>149</v>
      </c>
      <c r="E378" s="222" t="s">
        <v>483</v>
      </c>
      <c r="F378" s="223" t="s">
        <v>484</v>
      </c>
      <c r="G378" s="224" t="s">
        <v>152</v>
      </c>
      <c r="H378" s="225">
        <v>14.49</v>
      </c>
      <c r="I378" s="226"/>
      <c r="J378" s="227">
        <f>ROUND(I378*H378,2)</f>
        <v>0</v>
      </c>
      <c r="K378" s="223" t="s">
        <v>153</v>
      </c>
      <c r="L378" s="72"/>
      <c r="M378" s="228" t="s">
        <v>22</v>
      </c>
      <c r="N378" s="229" t="s">
        <v>46</v>
      </c>
      <c r="O378" s="47"/>
      <c r="P378" s="230">
        <f>O378*H378</f>
        <v>0</v>
      </c>
      <c r="Q378" s="230">
        <v>0</v>
      </c>
      <c r="R378" s="230">
        <f>Q378*H378</f>
        <v>0</v>
      </c>
      <c r="S378" s="230">
        <v>0.023</v>
      </c>
      <c r="T378" s="231">
        <f>S378*H378</f>
        <v>0.33327000000000001</v>
      </c>
      <c r="AR378" s="24" t="s">
        <v>154</v>
      </c>
      <c r="AT378" s="24" t="s">
        <v>149</v>
      </c>
      <c r="AU378" s="24" t="s">
        <v>84</v>
      </c>
      <c r="AY378" s="24" t="s">
        <v>147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24" t="s">
        <v>24</v>
      </c>
      <c r="BK378" s="232">
        <f>ROUND(I378*H378,2)</f>
        <v>0</v>
      </c>
      <c r="BL378" s="24" t="s">
        <v>154</v>
      </c>
      <c r="BM378" s="24" t="s">
        <v>485</v>
      </c>
    </row>
    <row r="379" s="1" customFormat="1">
      <c r="B379" s="46"/>
      <c r="C379" s="74"/>
      <c r="D379" s="233" t="s">
        <v>156</v>
      </c>
      <c r="E379" s="74"/>
      <c r="F379" s="234" t="s">
        <v>486</v>
      </c>
      <c r="G379" s="74"/>
      <c r="H379" s="74"/>
      <c r="I379" s="191"/>
      <c r="J379" s="74"/>
      <c r="K379" s="74"/>
      <c r="L379" s="72"/>
      <c r="M379" s="235"/>
      <c r="N379" s="47"/>
      <c r="O379" s="47"/>
      <c r="P379" s="47"/>
      <c r="Q379" s="47"/>
      <c r="R379" s="47"/>
      <c r="S379" s="47"/>
      <c r="T379" s="95"/>
      <c r="AT379" s="24" t="s">
        <v>156</v>
      </c>
      <c r="AU379" s="24" t="s">
        <v>84</v>
      </c>
    </row>
    <row r="380" s="11" customFormat="1">
      <c r="B380" s="236"/>
      <c r="C380" s="237"/>
      <c r="D380" s="233" t="s">
        <v>158</v>
      </c>
      <c r="E380" s="238" t="s">
        <v>22</v>
      </c>
      <c r="F380" s="239" t="s">
        <v>387</v>
      </c>
      <c r="G380" s="237"/>
      <c r="H380" s="240">
        <v>14.49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AT380" s="246" t="s">
        <v>158</v>
      </c>
      <c r="AU380" s="246" t="s">
        <v>84</v>
      </c>
      <c r="AV380" s="11" t="s">
        <v>84</v>
      </c>
      <c r="AW380" s="11" t="s">
        <v>39</v>
      </c>
      <c r="AX380" s="11" t="s">
        <v>75</v>
      </c>
      <c r="AY380" s="246" t="s">
        <v>147</v>
      </c>
    </row>
    <row r="381" s="12" customFormat="1">
      <c r="B381" s="247"/>
      <c r="C381" s="248"/>
      <c r="D381" s="233" t="s">
        <v>158</v>
      </c>
      <c r="E381" s="249" t="s">
        <v>22</v>
      </c>
      <c r="F381" s="250" t="s">
        <v>166</v>
      </c>
      <c r="G381" s="248"/>
      <c r="H381" s="251">
        <v>14.49</v>
      </c>
      <c r="I381" s="252"/>
      <c r="J381" s="248"/>
      <c r="K381" s="248"/>
      <c r="L381" s="253"/>
      <c r="M381" s="254"/>
      <c r="N381" s="255"/>
      <c r="O381" s="255"/>
      <c r="P381" s="255"/>
      <c r="Q381" s="255"/>
      <c r="R381" s="255"/>
      <c r="S381" s="255"/>
      <c r="T381" s="256"/>
      <c r="AT381" s="257" t="s">
        <v>158</v>
      </c>
      <c r="AU381" s="257" t="s">
        <v>84</v>
      </c>
      <c r="AV381" s="12" t="s">
        <v>154</v>
      </c>
      <c r="AW381" s="12" t="s">
        <v>39</v>
      </c>
      <c r="AX381" s="12" t="s">
        <v>24</v>
      </c>
      <c r="AY381" s="257" t="s">
        <v>147</v>
      </c>
    </row>
    <row r="382" s="1" customFormat="1" ht="25.5" customHeight="1">
      <c r="B382" s="46"/>
      <c r="C382" s="221" t="s">
        <v>487</v>
      </c>
      <c r="D382" s="221" t="s">
        <v>149</v>
      </c>
      <c r="E382" s="222" t="s">
        <v>488</v>
      </c>
      <c r="F382" s="223" t="s">
        <v>489</v>
      </c>
      <c r="G382" s="224" t="s">
        <v>152</v>
      </c>
      <c r="H382" s="225">
        <v>655.66899999999998</v>
      </c>
      <c r="I382" s="226"/>
      <c r="J382" s="227">
        <f>ROUND(I382*H382,2)</f>
        <v>0</v>
      </c>
      <c r="K382" s="223" t="s">
        <v>153</v>
      </c>
      <c r="L382" s="72"/>
      <c r="M382" s="228" t="s">
        <v>22</v>
      </c>
      <c r="N382" s="229" t="s">
        <v>46</v>
      </c>
      <c r="O382" s="47"/>
      <c r="P382" s="230">
        <f>O382*H382</f>
        <v>0</v>
      </c>
      <c r="Q382" s="230">
        <v>0</v>
      </c>
      <c r="R382" s="230">
        <f>Q382*H382</f>
        <v>0</v>
      </c>
      <c r="S382" s="230">
        <v>0.0050000000000000001</v>
      </c>
      <c r="T382" s="231">
        <f>S382*H382</f>
        <v>3.2783449999999998</v>
      </c>
      <c r="AR382" s="24" t="s">
        <v>154</v>
      </c>
      <c r="AT382" s="24" t="s">
        <v>149</v>
      </c>
      <c r="AU382" s="24" t="s">
        <v>84</v>
      </c>
      <c r="AY382" s="24" t="s">
        <v>147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24" t="s">
        <v>24</v>
      </c>
      <c r="BK382" s="232">
        <f>ROUND(I382*H382,2)</f>
        <v>0</v>
      </c>
      <c r="BL382" s="24" t="s">
        <v>154</v>
      </c>
      <c r="BM382" s="24" t="s">
        <v>490</v>
      </c>
    </row>
    <row r="383" s="1" customFormat="1">
      <c r="B383" s="46"/>
      <c r="C383" s="74"/>
      <c r="D383" s="233" t="s">
        <v>156</v>
      </c>
      <c r="E383" s="74"/>
      <c r="F383" s="234" t="s">
        <v>491</v>
      </c>
      <c r="G383" s="74"/>
      <c r="H383" s="74"/>
      <c r="I383" s="191"/>
      <c r="J383" s="74"/>
      <c r="K383" s="74"/>
      <c r="L383" s="72"/>
      <c r="M383" s="235"/>
      <c r="N383" s="47"/>
      <c r="O383" s="47"/>
      <c r="P383" s="47"/>
      <c r="Q383" s="47"/>
      <c r="R383" s="47"/>
      <c r="S383" s="47"/>
      <c r="T383" s="95"/>
      <c r="AT383" s="24" t="s">
        <v>156</v>
      </c>
      <c r="AU383" s="24" t="s">
        <v>84</v>
      </c>
    </row>
    <row r="384" s="11" customFormat="1">
      <c r="B384" s="236"/>
      <c r="C384" s="237"/>
      <c r="D384" s="233" t="s">
        <v>158</v>
      </c>
      <c r="E384" s="238" t="s">
        <v>22</v>
      </c>
      <c r="F384" s="239" t="s">
        <v>270</v>
      </c>
      <c r="G384" s="237"/>
      <c r="H384" s="240">
        <v>169.22</v>
      </c>
      <c r="I384" s="241"/>
      <c r="J384" s="237"/>
      <c r="K384" s="237"/>
      <c r="L384" s="242"/>
      <c r="M384" s="243"/>
      <c r="N384" s="244"/>
      <c r="O384" s="244"/>
      <c r="P384" s="244"/>
      <c r="Q384" s="244"/>
      <c r="R384" s="244"/>
      <c r="S384" s="244"/>
      <c r="T384" s="245"/>
      <c r="AT384" s="246" t="s">
        <v>158</v>
      </c>
      <c r="AU384" s="246" t="s">
        <v>84</v>
      </c>
      <c r="AV384" s="11" t="s">
        <v>84</v>
      </c>
      <c r="AW384" s="11" t="s">
        <v>39</v>
      </c>
      <c r="AX384" s="11" t="s">
        <v>75</v>
      </c>
      <c r="AY384" s="246" t="s">
        <v>147</v>
      </c>
    </row>
    <row r="385" s="11" customFormat="1">
      <c r="B385" s="236"/>
      <c r="C385" s="237"/>
      <c r="D385" s="233" t="s">
        <v>158</v>
      </c>
      <c r="E385" s="238" t="s">
        <v>22</v>
      </c>
      <c r="F385" s="239" t="s">
        <v>271</v>
      </c>
      <c r="G385" s="237"/>
      <c r="H385" s="240">
        <v>87.140000000000001</v>
      </c>
      <c r="I385" s="241"/>
      <c r="J385" s="237"/>
      <c r="K385" s="237"/>
      <c r="L385" s="242"/>
      <c r="M385" s="243"/>
      <c r="N385" s="244"/>
      <c r="O385" s="244"/>
      <c r="P385" s="244"/>
      <c r="Q385" s="244"/>
      <c r="R385" s="244"/>
      <c r="S385" s="244"/>
      <c r="T385" s="245"/>
      <c r="AT385" s="246" t="s">
        <v>158</v>
      </c>
      <c r="AU385" s="246" t="s">
        <v>84</v>
      </c>
      <c r="AV385" s="11" t="s">
        <v>84</v>
      </c>
      <c r="AW385" s="11" t="s">
        <v>39</v>
      </c>
      <c r="AX385" s="11" t="s">
        <v>75</v>
      </c>
      <c r="AY385" s="246" t="s">
        <v>147</v>
      </c>
    </row>
    <row r="386" s="11" customFormat="1">
      <c r="B386" s="236"/>
      <c r="C386" s="237"/>
      <c r="D386" s="233" t="s">
        <v>158</v>
      </c>
      <c r="E386" s="238" t="s">
        <v>22</v>
      </c>
      <c r="F386" s="239" t="s">
        <v>272</v>
      </c>
      <c r="G386" s="237"/>
      <c r="H386" s="240">
        <v>283.89400000000001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AT386" s="246" t="s">
        <v>158</v>
      </c>
      <c r="AU386" s="246" t="s">
        <v>84</v>
      </c>
      <c r="AV386" s="11" t="s">
        <v>84</v>
      </c>
      <c r="AW386" s="11" t="s">
        <v>39</v>
      </c>
      <c r="AX386" s="11" t="s">
        <v>75</v>
      </c>
      <c r="AY386" s="246" t="s">
        <v>147</v>
      </c>
    </row>
    <row r="387" s="11" customFormat="1">
      <c r="B387" s="236"/>
      <c r="C387" s="237"/>
      <c r="D387" s="233" t="s">
        <v>158</v>
      </c>
      <c r="E387" s="238" t="s">
        <v>22</v>
      </c>
      <c r="F387" s="239" t="s">
        <v>273</v>
      </c>
      <c r="G387" s="237"/>
      <c r="H387" s="240">
        <v>75.094999999999999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AT387" s="246" t="s">
        <v>158</v>
      </c>
      <c r="AU387" s="246" t="s">
        <v>84</v>
      </c>
      <c r="AV387" s="11" t="s">
        <v>84</v>
      </c>
      <c r="AW387" s="11" t="s">
        <v>39</v>
      </c>
      <c r="AX387" s="11" t="s">
        <v>75</v>
      </c>
      <c r="AY387" s="246" t="s">
        <v>147</v>
      </c>
    </row>
    <row r="388" s="11" customFormat="1">
      <c r="B388" s="236"/>
      <c r="C388" s="237"/>
      <c r="D388" s="233" t="s">
        <v>158</v>
      </c>
      <c r="E388" s="238" t="s">
        <v>22</v>
      </c>
      <c r="F388" s="239" t="s">
        <v>311</v>
      </c>
      <c r="G388" s="237"/>
      <c r="H388" s="240">
        <v>40.32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AT388" s="246" t="s">
        <v>158</v>
      </c>
      <c r="AU388" s="246" t="s">
        <v>84</v>
      </c>
      <c r="AV388" s="11" t="s">
        <v>84</v>
      </c>
      <c r="AW388" s="11" t="s">
        <v>39</v>
      </c>
      <c r="AX388" s="11" t="s">
        <v>75</v>
      </c>
      <c r="AY388" s="246" t="s">
        <v>147</v>
      </c>
    </row>
    <row r="389" s="12" customFormat="1">
      <c r="B389" s="247"/>
      <c r="C389" s="248"/>
      <c r="D389" s="233" t="s">
        <v>158</v>
      </c>
      <c r="E389" s="249" t="s">
        <v>22</v>
      </c>
      <c r="F389" s="250" t="s">
        <v>166</v>
      </c>
      <c r="G389" s="248"/>
      <c r="H389" s="251">
        <v>655.66899999999998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AT389" s="257" t="s">
        <v>158</v>
      </c>
      <c r="AU389" s="257" t="s">
        <v>84</v>
      </c>
      <c r="AV389" s="12" t="s">
        <v>154</v>
      </c>
      <c r="AW389" s="12" t="s">
        <v>39</v>
      </c>
      <c r="AX389" s="12" t="s">
        <v>24</v>
      </c>
      <c r="AY389" s="257" t="s">
        <v>147</v>
      </c>
    </row>
    <row r="390" s="1" customFormat="1" ht="16.5" customHeight="1">
      <c r="B390" s="46"/>
      <c r="C390" s="221" t="s">
        <v>492</v>
      </c>
      <c r="D390" s="221" t="s">
        <v>149</v>
      </c>
      <c r="E390" s="222" t="s">
        <v>493</v>
      </c>
      <c r="F390" s="223" t="s">
        <v>494</v>
      </c>
      <c r="G390" s="224" t="s">
        <v>152</v>
      </c>
      <c r="H390" s="225">
        <v>19.91</v>
      </c>
      <c r="I390" s="226"/>
      <c r="J390" s="227">
        <f>ROUND(I390*H390,2)</f>
        <v>0</v>
      </c>
      <c r="K390" s="223" t="s">
        <v>153</v>
      </c>
      <c r="L390" s="72"/>
      <c r="M390" s="228" t="s">
        <v>22</v>
      </c>
      <c r="N390" s="229" t="s">
        <v>46</v>
      </c>
      <c r="O390" s="47"/>
      <c r="P390" s="230">
        <f>O390*H390</f>
        <v>0</v>
      </c>
      <c r="Q390" s="230">
        <v>0</v>
      </c>
      <c r="R390" s="230">
        <f>Q390*H390</f>
        <v>0</v>
      </c>
      <c r="S390" s="230">
        <v>0</v>
      </c>
      <c r="T390" s="231">
        <f>S390*H390</f>
        <v>0</v>
      </c>
      <c r="AR390" s="24" t="s">
        <v>154</v>
      </c>
      <c r="AT390" s="24" t="s">
        <v>149</v>
      </c>
      <c r="AU390" s="24" t="s">
        <v>84</v>
      </c>
      <c r="AY390" s="24" t="s">
        <v>147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24" t="s">
        <v>24</v>
      </c>
      <c r="BK390" s="232">
        <f>ROUND(I390*H390,2)</f>
        <v>0</v>
      </c>
      <c r="BL390" s="24" t="s">
        <v>154</v>
      </c>
      <c r="BM390" s="24" t="s">
        <v>495</v>
      </c>
    </row>
    <row r="391" s="1" customFormat="1">
      <c r="B391" s="46"/>
      <c r="C391" s="74"/>
      <c r="D391" s="233" t="s">
        <v>156</v>
      </c>
      <c r="E391" s="74"/>
      <c r="F391" s="234" t="s">
        <v>494</v>
      </c>
      <c r="G391" s="74"/>
      <c r="H391" s="74"/>
      <c r="I391" s="191"/>
      <c r="J391" s="74"/>
      <c r="K391" s="74"/>
      <c r="L391" s="72"/>
      <c r="M391" s="235"/>
      <c r="N391" s="47"/>
      <c r="O391" s="47"/>
      <c r="P391" s="47"/>
      <c r="Q391" s="47"/>
      <c r="R391" s="47"/>
      <c r="S391" s="47"/>
      <c r="T391" s="95"/>
      <c r="AT391" s="24" t="s">
        <v>156</v>
      </c>
      <c r="AU391" s="24" t="s">
        <v>84</v>
      </c>
    </row>
    <row r="392" s="13" customFormat="1">
      <c r="B392" s="268"/>
      <c r="C392" s="269"/>
      <c r="D392" s="233" t="s">
        <v>158</v>
      </c>
      <c r="E392" s="270" t="s">
        <v>22</v>
      </c>
      <c r="F392" s="271" t="s">
        <v>496</v>
      </c>
      <c r="G392" s="269"/>
      <c r="H392" s="270" t="s">
        <v>22</v>
      </c>
      <c r="I392" s="272"/>
      <c r="J392" s="269"/>
      <c r="K392" s="269"/>
      <c r="L392" s="273"/>
      <c r="M392" s="274"/>
      <c r="N392" s="275"/>
      <c r="O392" s="275"/>
      <c r="P392" s="275"/>
      <c r="Q392" s="275"/>
      <c r="R392" s="275"/>
      <c r="S392" s="275"/>
      <c r="T392" s="276"/>
      <c r="AT392" s="277" t="s">
        <v>158</v>
      </c>
      <c r="AU392" s="277" t="s">
        <v>84</v>
      </c>
      <c r="AV392" s="13" t="s">
        <v>24</v>
      </c>
      <c r="AW392" s="13" t="s">
        <v>39</v>
      </c>
      <c r="AX392" s="13" t="s">
        <v>75</v>
      </c>
      <c r="AY392" s="277" t="s">
        <v>147</v>
      </c>
    </row>
    <row r="393" s="11" customFormat="1">
      <c r="B393" s="236"/>
      <c r="C393" s="237"/>
      <c r="D393" s="233" t="s">
        <v>158</v>
      </c>
      <c r="E393" s="238" t="s">
        <v>22</v>
      </c>
      <c r="F393" s="239" t="s">
        <v>497</v>
      </c>
      <c r="G393" s="237"/>
      <c r="H393" s="240">
        <v>4.7450000000000001</v>
      </c>
      <c r="I393" s="241"/>
      <c r="J393" s="237"/>
      <c r="K393" s="237"/>
      <c r="L393" s="242"/>
      <c r="M393" s="243"/>
      <c r="N393" s="244"/>
      <c r="O393" s="244"/>
      <c r="P393" s="244"/>
      <c r="Q393" s="244"/>
      <c r="R393" s="244"/>
      <c r="S393" s="244"/>
      <c r="T393" s="245"/>
      <c r="AT393" s="246" t="s">
        <v>158</v>
      </c>
      <c r="AU393" s="246" t="s">
        <v>84</v>
      </c>
      <c r="AV393" s="11" t="s">
        <v>84</v>
      </c>
      <c r="AW393" s="11" t="s">
        <v>39</v>
      </c>
      <c r="AX393" s="11" t="s">
        <v>75</v>
      </c>
      <c r="AY393" s="246" t="s">
        <v>147</v>
      </c>
    </row>
    <row r="394" s="11" customFormat="1">
      <c r="B394" s="236"/>
      <c r="C394" s="237"/>
      <c r="D394" s="233" t="s">
        <v>158</v>
      </c>
      <c r="E394" s="238" t="s">
        <v>22</v>
      </c>
      <c r="F394" s="239" t="s">
        <v>498</v>
      </c>
      <c r="G394" s="237"/>
      <c r="H394" s="240">
        <v>5.6699999999999999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AT394" s="246" t="s">
        <v>158</v>
      </c>
      <c r="AU394" s="246" t="s">
        <v>84</v>
      </c>
      <c r="AV394" s="11" t="s">
        <v>84</v>
      </c>
      <c r="AW394" s="11" t="s">
        <v>39</v>
      </c>
      <c r="AX394" s="11" t="s">
        <v>75</v>
      </c>
      <c r="AY394" s="246" t="s">
        <v>147</v>
      </c>
    </row>
    <row r="395" s="11" customFormat="1">
      <c r="B395" s="236"/>
      <c r="C395" s="237"/>
      <c r="D395" s="233" t="s">
        <v>158</v>
      </c>
      <c r="E395" s="238" t="s">
        <v>22</v>
      </c>
      <c r="F395" s="239" t="s">
        <v>499</v>
      </c>
      <c r="G395" s="237"/>
      <c r="H395" s="240">
        <v>9.4949999999999992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AT395" s="246" t="s">
        <v>158</v>
      </c>
      <c r="AU395" s="246" t="s">
        <v>84</v>
      </c>
      <c r="AV395" s="11" t="s">
        <v>84</v>
      </c>
      <c r="AW395" s="11" t="s">
        <v>39</v>
      </c>
      <c r="AX395" s="11" t="s">
        <v>75</v>
      </c>
      <c r="AY395" s="246" t="s">
        <v>147</v>
      </c>
    </row>
    <row r="396" s="12" customFormat="1">
      <c r="B396" s="247"/>
      <c r="C396" s="248"/>
      <c r="D396" s="233" t="s">
        <v>158</v>
      </c>
      <c r="E396" s="249" t="s">
        <v>22</v>
      </c>
      <c r="F396" s="250" t="s">
        <v>166</v>
      </c>
      <c r="G396" s="248"/>
      <c r="H396" s="251">
        <v>19.91</v>
      </c>
      <c r="I396" s="252"/>
      <c r="J396" s="248"/>
      <c r="K396" s="248"/>
      <c r="L396" s="253"/>
      <c r="M396" s="254"/>
      <c r="N396" s="255"/>
      <c r="O396" s="255"/>
      <c r="P396" s="255"/>
      <c r="Q396" s="255"/>
      <c r="R396" s="255"/>
      <c r="S396" s="255"/>
      <c r="T396" s="256"/>
      <c r="AT396" s="257" t="s">
        <v>158</v>
      </c>
      <c r="AU396" s="257" t="s">
        <v>84</v>
      </c>
      <c r="AV396" s="12" t="s">
        <v>154</v>
      </c>
      <c r="AW396" s="12" t="s">
        <v>39</v>
      </c>
      <c r="AX396" s="12" t="s">
        <v>24</v>
      </c>
      <c r="AY396" s="257" t="s">
        <v>147</v>
      </c>
    </row>
    <row r="397" s="1" customFormat="1" ht="16.5" customHeight="1">
      <c r="B397" s="46"/>
      <c r="C397" s="221" t="s">
        <v>500</v>
      </c>
      <c r="D397" s="221" t="s">
        <v>149</v>
      </c>
      <c r="E397" s="222" t="s">
        <v>501</v>
      </c>
      <c r="F397" s="223" t="s">
        <v>502</v>
      </c>
      <c r="G397" s="224" t="s">
        <v>152</v>
      </c>
      <c r="H397" s="225">
        <v>19.91</v>
      </c>
      <c r="I397" s="226"/>
      <c r="J397" s="227">
        <f>ROUND(I397*H397,2)</f>
        <v>0</v>
      </c>
      <c r="K397" s="223" t="s">
        <v>153</v>
      </c>
      <c r="L397" s="72"/>
      <c r="M397" s="228" t="s">
        <v>22</v>
      </c>
      <c r="N397" s="229" t="s">
        <v>46</v>
      </c>
      <c r="O397" s="47"/>
      <c r="P397" s="230">
        <f>O397*H397</f>
        <v>0</v>
      </c>
      <c r="Q397" s="230">
        <v>0</v>
      </c>
      <c r="R397" s="230">
        <f>Q397*H397</f>
        <v>0</v>
      </c>
      <c r="S397" s="230">
        <v>0</v>
      </c>
      <c r="T397" s="231">
        <f>S397*H397</f>
        <v>0</v>
      </c>
      <c r="AR397" s="24" t="s">
        <v>154</v>
      </c>
      <c r="AT397" s="24" t="s">
        <v>149</v>
      </c>
      <c r="AU397" s="24" t="s">
        <v>84</v>
      </c>
      <c r="AY397" s="24" t="s">
        <v>147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24" t="s">
        <v>24</v>
      </c>
      <c r="BK397" s="232">
        <f>ROUND(I397*H397,2)</f>
        <v>0</v>
      </c>
      <c r="BL397" s="24" t="s">
        <v>154</v>
      </c>
      <c r="BM397" s="24" t="s">
        <v>503</v>
      </c>
    </row>
    <row r="398" s="1" customFormat="1">
      <c r="B398" s="46"/>
      <c r="C398" s="74"/>
      <c r="D398" s="233" t="s">
        <v>156</v>
      </c>
      <c r="E398" s="74"/>
      <c r="F398" s="234" t="s">
        <v>504</v>
      </c>
      <c r="G398" s="74"/>
      <c r="H398" s="74"/>
      <c r="I398" s="191"/>
      <c r="J398" s="74"/>
      <c r="K398" s="74"/>
      <c r="L398" s="72"/>
      <c r="M398" s="235"/>
      <c r="N398" s="47"/>
      <c r="O398" s="47"/>
      <c r="P398" s="47"/>
      <c r="Q398" s="47"/>
      <c r="R398" s="47"/>
      <c r="S398" s="47"/>
      <c r="T398" s="95"/>
      <c r="AT398" s="24" t="s">
        <v>156</v>
      </c>
      <c r="AU398" s="24" t="s">
        <v>84</v>
      </c>
    </row>
    <row r="399" s="13" customFormat="1">
      <c r="B399" s="268"/>
      <c r="C399" s="269"/>
      <c r="D399" s="233" t="s">
        <v>158</v>
      </c>
      <c r="E399" s="270" t="s">
        <v>22</v>
      </c>
      <c r="F399" s="271" t="s">
        <v>496</v>
      </c>
      <c r="G399" s="269"/>
      <c r="H399" s="270" t="s">
        <v>22</v>
      </c>
      <c r="I399" s="272"/>
      <c r="J399" s="269"/>
      <c r="K399" s="269"/>
      <c r="L399" s="273"/>
      <c r="M399" s="274"/>
      <c r="N399" s="275"/>
      <c r="O399" s="275"/>
      <c r="P399" s="275"/>
      <c r="Q399" s="275"/>
      <c r="R399" s="275"/>
      <c r="S399" s="275"/>
      <c r="T399" s="276"/>
      <c r="AT399" s="277" t="s">
        <v>158</v>
      </c>
      <c r="AU399" s="277" t="s">
        <v>84</v>
      </c>
      <c r="AV399" s="13" t="s">
        <v>24</v>
      </c>
      <c r="AW399" s="13" t="s">
        <v>39</v>
      </c>
      <c r="AX399" s="13" t="s">
        <v>75</v>
      </c>
      <c r="AY399" s="277" t="s">
        <v>147</v>
      </c>
    </row>
    <row r="400" s="11" customFormat="1">
      <c r="B400" s="236"/>
      <c r="C400" s="237"/>
      <c r="D400" s="233" t="s">
        <v>158</v>
      </c>
      <c r="E400" s="238" t="s">
        <v>22</v>
      </c>
      <c r="F400" s="239" t="s">
        <v>497</v>
      </c>
      <c r="G400" s="237"/>
      <c r="H400" s="240">
        <v>4.7450000000000001</v>
      </c>
      <c r="I400" s="241"/>
      <c r="J400" s="237"/>
      <c r="K400" s="237"/>
      <c r="L400" s="242"/>
      <c r="M400" s="243"/>
      <c r="N400" s="244"/>
      <c r="O400" s="244"/>
      <c r="P400" s="244"/>
      <c r="Q400" s="244"/>
      <c r="R400" s="244"/>
      <c r="S400" s="244"/>
      <c r="T400" s="245"/>
      <c r="AT400" s="246" t="s">
        <v>158</v>
      </c>
      <c r="AU400" s="246" t="s">
        <v>84</v>
      </c>
      <c r="AV400" s="11" t="s">
        <v>84</v>
      </c>
      <c r="AW400" s="11" t="s">
        <v>39</v>
      </c>
      <c r="AX400" s="11" t="s">
        <v>75</v>
      </c>
      <c r="AY400" s="246" t="s">
        <v>147</v>
      </c>
    </row>
    <row r="401" s="11" customFormat="1">
      <c r="B401" s="236"/>
      <c r="C401" s="237"/>
      <c r="D401" s="233" t="s">
        <v>158</v>
      </c>
      <c r="E401" s="238" t="s">
        <v>22</v>
      </c>
      <c r="F401" s="239" t="s">
        <v>498</v>
      </c>
      <c r="G401" s="237"/>
      <c r="H401" s="240">
        <v>5.6699999999999999</v>
      </c>
      <c r="I401" s="241"/>
      <c r="J401" s="237"/>
      <c r="K401" s="237"/>
      <c r="L401" s="242"/>
      <c r="M401" s="243"/>
      <c r="N401" s="244"/>
      <c r="O401" s="244"/>
      <c r="P401" s="244"/>
      <c r="Q401" s="244"/>
      <c r="R401" s="244"/>
      <c r="S401" s="244"/>
      <c r="T401" s="245"/>
      <c r="AT401" s="246" t="s">
        <v>158</v>
      </c>
      <c r="AU401" s="246" t="s">
        <v>84</v>
      </c>
      <c r="AV401" s="11" t="s">
        <v>84</v>
      </c>
      <c r="AW401" s="11" t="s">
        <v>39</v>
      </c>
      <c r="AX401" s="11" t="s">
        <v>75</v>
      </c>
      <c r="AY401" s="246" t="s">
        <v>147</v>
      </c>
    </row>
    <row r="402" s="11" customFormat="1">
      <c r="B402" s="236"/>
      <c r="C402" s="237"/>
      <c r="D402" s="233" t="s">
        <v>158</v>
      </c>
      <c r="E402" s="238" t="s">
        <v>22</v>
      </c>
      <c r="F402" s="239" t="s">
        <v>499</v>
      </c>
      <c r="G402" s="237"/>
      <c r="H402" s="240">
        <v>9.4949999999999992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AT402" s="246" t="s">
        <v>158</v>
      </c>
      <c r="AU402" s="246" t="s">
        <v>84</v>
      </c>
      <c r="AV402" s="11" t="s">
        <v>84</v>
      </c>
      <c r="AW402" s="11" t="s">
        <v>39</v>
      </c>
      <c r="AX402" s="11" t="s">
        <v>75</v>
      </c>
      <c r="AY402" s="246" t="s">
        <v>147</v>
      </c>
    </row>
    <row r="403" s="12" customFormat="1">
      <c r="B403" s="247"/>
      <c r="C403" s="248"/>
      <c r="D403" s="233" t="s">
        <v>158</v>
      </c>
      <c r="E403" s="249" t="s">
        <v>22</v>
      </c>
      <c r="F403" s="250" t="s">
        <v>166</v>
      </c>
      <c r="G403" s="248"/>
      <c r="H403" s="251">
        <v>19.91</v>
      </c>
      <c r="I403" s="252"/>
      <c r="J403" s="248"/>
      <c r="K403" s="248"/>
      <c r="L403" s="253"/>
      <c r="M403" s="254"/>
      <c r="N403" s="255"/>
      <c r="O403" s="255"/>
      <c r="P403" s="255"/>
      <c r="Q403" s="255"/>
      <c r="R403" s="255"/>
      <c r="S403" s="255"/>
      <c r="T403" s="256"/>
      <c r="AT403" s="257" t="s">
        <v>158</v>
      </c>
      <c r="AU403" s="257" t="s">
        <v>84</v>
      </c>
      <c r="AV403" s="12" t="s">
        <v>154</v>
      </c>
      <c r="AW403" s="12" t="s">
        <v>39</v>
      </c>
      <c r="AX403" s="12" t="s">
        <v>24</v>
      </c>
      <c r="AY403" s="257" t="s">
        <v>147</v>
      </c>
    </row>
    <row r="404" s="1" customFormat="1" ht="16.5" customHeight="1">
      <c r="B404" s="46"/>
      <c r="C404" s="221" t="s">
        <v>505</v>
      </c>
      <c r="D404" s="221" t="s">
        <v>149</v>
      </c>
      <c r="E404" s="222" t="s">
        <v>506</v>
      </c>
      <c r="F404" s="223" t="s">
        <v>507</v>
      </c>
      <c r="G404" s="224" t="s">
        <v>152</v>
      </c>
      <c r="H404" s="225">
        <v>19.91</v>
      </c>
      <c r="I404" s="226"/>
      <c r="J404" s="227">
        <f>ROUND(I404*H404,2)</f>
        <v>0</v>
      </c>
      <c r="K404" s="223" t="s">
        <v>153</v>
      </c>
      <c r="L404" s="72"/>
      <c r="M404" s="228" t="s">
        <v>22</v>
      </c>
      <c r="N404" s="229" t="s">
        <v>46</v>
      </c>
      <c r="O404" s="47"/>
      <c r="P404" s="230">
        <f>O404*H404</f>
        <v>0</v>
      </c>
      <c r="Q404" s="230">
        <v>0</v>
      </c>
      <c r="R404" s="230">
        <f>Q404*H404</f>
        <v>0</v>
      </c>
      <c r="S404" s="230">
        <v>0</v>
      </c>
      <c r="T404" s="231">
        <f>S404*H404</f>
        <v>0</v>
      </c>
      <c r="AR404" s="24" t="s">
        <v>154</v>
      </c>
      <c r="AT404" s="24" t="s">
        <v>149</v>
      </c>
      <c r="AU404" s="24" t="s">
        <v>84</v>
      </c>
      <c r="AY404" s="24" t="s">
        <v>147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24" t="s">
        <v>24</v>
      </c>
      <c r="BK404" s="232">
        <f>ROUND(I404*H404,2)</f>
        <v>0</v>
      </c>
      <c r="BL404" s="24" t="s">
        <v>154</v>
      </c>
      <c r="BM404" s="24" t="s">
        <v>508</v>
      </c>
    </row>
    <row r="405" s="1" customFormat="1">
      <c r="B405" s="46"/>
      <c r="C405" s="74"/>
      <c r="D405" s="233" t="s">
        <v>156</v>
      </c>
      <c r="E405" s="74"/>
      <c r="F405" s="234" t="s">
        <v>509</v>
      </c>
      <c r="G405" s="74"/>
      <c r="H405" s="74"/>
      <c r="I405" s="191"/>
      <c r="J405" s="74"/>
      <c r="K405" s="74"/>
      <c r="L405" s="72"/>
      <c r="M405" s="235"/>
      <c r="N405" s="47"/>
      <c r="O405" s="47"/>
      <c r="P405" s="47"/>
      <c r="Q405" s="47"/>
      <c r="R405" s="47"/>
      <c r="S405" s="47"/>
      <c r="T405" s="95"/>
      <c r="AT405" s="24" t="s">
        <v>156</v>
      </c>
      <c r="AU405" s="24" t="s">
        <v>84</v>
      </c>
    </row>
    <row r="406" s="13" customFormat="1">
      <c r="B406" s="268"/>
      <c r="C406" s="269"/>
      <c r="D406" s="233" t="s">
        <v>158</v>
      </c>
      <c r="E406" s="270" t="s">
        <v>22</v>
      </c>
      <c r="F406" s="271" t="s">
        <v>496</v>
      </c>
      <c r="G406" s="269"/>
      <c r="H406" s="270" t="s">
        <v>22</v>
      </c>
      <c r="I406" s="272"/>
      <c r="J406" s="269"/>
      <c r="K406" s="269"/>
      <c r="L406" s="273"/>
      <c r="M406" s="274"/>
      <c r="N406" s="275"/>
      <c r="O406" s="275"/>
      <c r="P406" s="275"/>
      <c r="Q406" s="275"/>
      <c r="R406" s="275"/>
      <c r="S406" s="275"/>
      <c r="T406" s="276"/>
      <c r="AT406" s="277" t="s">
        <v>158</v>
      </c>
      <c r="AU406" s="277" t="s">
        <v>84</v>
      </c>
      <c r="AV406" s="13" t="s">
        <v>24</v>
      </c>
      <c r="AW406" s="13" t="s">
        <v>39</v>
      </c>
      <c r="AX406" s="13" t="s">
        <v>75</v>
      </c>
      <c r="AY406" s="277" t="s">
        <v>147</v>
      </c>
    </row>
    <row r="407" s="11" customFormat="1">
      <c r="B407" s="236"/>
      <c r="C407" s="237"/>
      <c r="D407" s="233" t="s">
        <v>158</v>
      </c>
      <c r="E407" s="238" t="s">
        <v>22</v>
      </c>
      <c r="F407" s="239" t="s">
        <v>497</v>
      </c>
      <c r="G407" s="237"/>
      <c r="H407" s="240">
        <v>4.7450000000000001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AT407" s="246" t="s">
        <v>158</v>
      </c>
      <c r="AU407" s="246" t="s">
        <v>84</v>
      </c>
      <c r="AV407" s="11" t="s">
        <v>84</v>
      </c>
      <c r="AW407" s="11" t="s">
        <v>39</v>
      </c>
      <c r="AX407" s="11" t="s">
        <v>75</v>
      </c>
      <c r="AY407" s="246" t="s">
        <v>147</v>
      </c>
    </row>
    <row r="408" s="11" customFormat="1">
      <c r="B408" s="236"/>
      <c r="C408" s="237"/>
      <c r="D408" s="233" t="s">
        <v>158</v>
      </c>
      <c r="E408" s="238" t="s">
        <v>22</v>
      </c>
      <c r="F408" s="239" t="s">
        <v>498</v>
      </c>
      <c r="G408" s="237"/>
      <c r="H408" s="240">
        <v>5.6699999999999999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AT408" s="246" t="s">
        <v>158</v>
      </c>
      <c r="AU408" s="246" t="s">
        <v>84</v>
      </c>
      <c r="AV408" s="11" t="s">
        <v>84</v>
      </c>
      <c r="AW408" s="11" t="s">
        <v>39</v>
      </c>
      <c r="AX408" s="11" t="s">
        <v>75</v>
      </c>
      <c r="AY408" s="246" t="s">
        <v>147</v>
      </c>
    </row>
    <row r="409" s="11" customFormat="1">
      <c r="B409" s="236"/>
      <c r="C409" s="237"/>
      <c r="D409" s="233" t="s">
        <v>158</v>
      </c>
      <c r="E409" s="238" t="s">
        <v>22</v>
      </c>
      <c r="F409" s="239" t="s">
        <v>499</v>
      </c>
      <c r="G409" s="237"/>
      <c r="H409" s="240">
        <v>9.4949999999999992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AT409" s="246" t="s">
        <v>158</v>
      </c>
      <c r="AU409" s="246" t="s">
        <v>84</v>
      </c>
      <c r="AV409" s="11" t="s">
        <v>84</v>
      </c>
      <c r="AW409" s="11" t="s">
        <v>39</v>
      </c>
      <c r="AX409" s="11" t="s">
        <v>75</v>
      </c>
      <c r="AY409" s="246" t="s">
        <v>147</v>
      </c>
    </row>
    <row r="410" s="12" customFormat="1">
      <c r="B410" s="247"/>
      <c r="C410" s="248"/>
      <c r="D410" s="233" t="s">
        <v>158</v>
      </c>
      <c r="E410" s="249" t="s">
        <v>22</v>
      </c>
      <c r="F410" s="250" t="s">
        <v>166</v>
      </c>
      <c r="G410" s="248"/>
      <c r="H410" s="251">
        <v>19.91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AT410" s="257" t="s">
        <v>158</v>
      </c>
      <c r="AU410" s="257" t="s">
        <v>84</v>
      </c>
      <c r="AV410" s="12" t="s">
        <v>154</v>
      </c>
      <c r="AW410" s="12" t="s">
        <v>39</v>
      </c>
      <c r="AX410" s="12" t="s">
        <v>24</v>
      </c>
      <c r="AY410" s="257" t="s">
        <v>147</v>
      </c>
    </row>
    <row r="411" s="1" customFormat="1" ht="16.5" customHeight="1">
      <c r="B411" s="46"/>
      <c r="C411" s="221" t="s">
        <v>510</v>
      </c>
      <c r="D411" s="221" t="s">
        <v>149</v>
      </c>
      <c r="E411" s="222" t="s">
        <v>511</v>
      </c>
      <c r="F411" s="223" t="s">
        <v>512</v>
      </c>
      <c r="G411" s="224" t="s">
        <v>152</v>
      </c>
      <c r="H411" s="225">
        <v>19.91</v>
      </c>
      <c r="I411" s="226"/>
      <c r="J411" s="227">
        <f>ROUND(I411*H411,2)</f>
        <v>0</v>
      </c>
      <c r="K411" s="223" t="s">
        <v>153</v>
      </c>
      <c r="L411" s="72"/>
      <c r="M411" s="228" t="s">
        <v>22</v>
      </c>
      <c r="N411" s="229" t="s">
        <v>46</v>
      </c>
      <c r="O411" s="47"/>
      <c r="P411" s="230">
        <f>O411*H411</f>
        <v>0</v>
      </c>
      <c r="Q411" s="230">
        <v>0.039899999999999998</v>
      </c>
      <c r="R411" s="230">
        <f>Q411*H411</f>
        <v>0.79440899999999992</v>
      </c>
      <c r="S411" s="230">
        <v>0</v>
      </c>
      <c r="T411" s="231">
        <f>S411*H411</f>
        <v>0</v>
      </c>
      <c r="AR411" s="24" t="s">
        <v>154</v>
      </c>
      <c r="AT411" s="24" t="s">
        <v>149</v>
      </c>
      <c r="AU411" s="24" t="s">
        <v>84</v>
      </c>
      <c r="AY411" s="24" t="s">
        <v>147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24" t="s">
        <v>24</v>
      </c>
      <c r="BK411" s="232">
        <f>ROUND(I411*H411,2)</f>
        <v>0</v>
      </c>
      <c r="BL411" s="24" t="s">
        <v>154</v>
      </c>
      <c r="BM411" s="24" t="s">
        <v>513</v>
      </c>
    </row>
    <row r="412" s="1" customFormat="1">
      <c r="B412" s="46"/>
      <c r="C412" s="74"/>
      <c r="D412" s="233" t="s">
        <v>156</v>
      </c>
      <c r="E412" s="74"/>
      <c r="F412" s="234" t="s">
        <v>514</v>
      </c>
      <c r="G412" s="74"/>
      <c r="H412" s="74"/>
      <c r="I412" s="191"/>
      <c r="J412" s="74"/>
      <c r="K412" s="74"/>
      <c r="L412" s="72"/>
      <c r="M412" s="235"/>
      <c r="N412" s="47"/>
      <c r="O412" s="47"/>
      <c r="P412" s="47"/>
      <c r="Q412" s="47"/>
      <c r="R412" s="47"/>
      <c r="S412" s="47"/>
      <c r="T412" s="95"/>
      <c r="AT412" s="24" t="s">
        <v>156</v>
      </c>
      <c r="AU412" s="24" t="s">
        <v>84</v>
      </c>
    </row>
    <row r="413" s="13" customFormat="1">
      <c r="B413" s="268"/>
      <c r="C413" s="269"/>
      <c r="D413" s="233" t="s">
        <v>158</v>
      </c>
      <c r="E413" s="270" t="s">
        <v>22</v>
      </c>
      <c r="F413" s="271" t="s">
        <v>496</v>
      </c>
      <c r="G413" s="269"/>
      <c r="H413" s="270" t="s">
        <v>22</v>
      </c>
      <c r="I413" s="272"/>
      <c r="J413" s="269"/>
      <c r="K413" s="269"/>
      <c r="L413" s="273"/>
      <c r="M413" s="274"/>
      <c r="N413" s="275"/>
      <c r="O413" s="275"/>
      <c r="P413" s="275"/>
      <c r="Q413" s="275"/>
      <c r="R413" s="275"/>
      <c r="S413" s="275"/>
      <c r="T413" s="276"/>
      <c r="AT413" s="277" t="s">
        <v>158</v>
      </c>
      <c r="AU413" s="277" t="s">
        <v>84</v>
      </c>
      <c r="AV413" s="13" t="s">
        <v>24</v>
      </c>
      <c r="AW413" s="13" t="s">
        <v>39</v>
      </c>
      <c r="AX413" s="13" t="s">
        <v>75</v>
      </c>
      <c r="AY413" s="277" t="s">
        <v>147</v>
      </c>
    </row>
    <row r="414" s="11" customFormat="1">
      <c r="B414" s="236"/>
      <c r="C414" s="237"/>
      <c r="D414" s="233" t="s">
        <v>158</v>
      </c>
      <c r="E414" s="238" t="s">
        <v>22</v>
      </c>
      <c r="F414" s="239" t="s">
        <v>497</v>
      </c>
      <c r="G414" s="237"/>
      <c r="H414" s="240">
        <v>4.7450000000000001</v>
      </c>
      <c r="I414" s="241"/>
      <c r="J414" s="237"/>
      <c r="K414" s="237"/>
      <c r="L414" s="242"/>
      <c r="M414" s="243"/>
      <c r="N414" s="244"/>
      <c r="O414" s="244"/>
      <c r="P414" s="244"/>
      <c r="Q414" s="244"/>
      <c r="R414" s="244"/>
      <c r="S414" s="244"/>
      <c r="T414" s="245"/>
      <c r="AT414" s="246" t="s">
        <v>158</v>
      </c>
      <c r="AU414" s="246" t="s">
        <v>84</v>
      </c>
      <c r="AV414" s="11" t="s">
        <v>84</v>
      </c>
      <c r="AW414" s="11" t="s">
        <v>39</v>
      </c>
      <c r="AX414" s="11" t="s">
        <v>75</v>
      </c>
      <c r="AY414" s="246" t="s">
        <v>147</v>
      </c>
    </row>
    <row r="415" s="11" customFormat="1">
      <c r="B415" s="236"/>
      <c r="C415" s="237"/>
      <c r="D415" s="233" t="s">
        <v>158</v>
      </c>
      <c r="E415" s="238" t="s">
        <v>22</v>
      </c>
      <c r="F415" s="239" t="s">
        <v>498</v>
      </c>
      <c r="G415" s="237"/>
      <c r="H415" s="240">
        <v>5.6699999999999999</v>
      </c>
      <c r="I415" s="241"/>
      <c r="J415" s="237"/>
      <c r="K415" s="237"/>
      <c r="L415" s="242"/>
      <c r="M415" s="243"/>
      <c r="N415" s="244"/>
      <c r="O415" s="244"/>
      <c r="P415" s="244"/>
      <c r="Q415" s="244"/>
      <c r="R415" s="244"/>
      <c r="S415" s="244"/>
      <c r="T415" s="245"/>
      <c r="AT415" s="246" t="s">
        <v>158</v>
      </c>
      <c r="AU415" s="246" t="s">
        <v>84</v>
      </c>
      <c r="AV415" s="11" t="s">
        <v>84</v>
      </c>
      <c r="AW415" s="11" t="s">
        <v>39</v>
      </c>
      <c r="AX415" s="11" t="s">
        <v>75</v>
      </c>
      <c r="AY415" s="246" t="s">
        <v>147</v>
      </c>
    </row>
    <row r="416" s="11" customFormat="1">
      <c r="B416" s="236"/>
      <c r="C416" s="237"/>
      <c r="D416" s="233" t="s">
        <v>158</v>
      </c>
      <c r="E416" s="238" t="s">
        <v>22</v>
      </c>
      <c r="F416" s="239" t="s">
        <v>499</v>
      </c>
      <c r="G416" s="237"/>
      <c r="H416" s="240">
        <v>9.4949999999999992</v>
      </c>
      <c r="I416" s="241"/>
      <c r="J416" s="237"/>
      <c r="K416" s="237"/>
      <c r="L416" s="242"/>
      <c r="M416" s="243"/>
      <c r="N416" s="244"/>
      <c r="O416" s="244"/>
      <c r="P416" s="244"/>
      <c r="Q416" s="244"/>
      <c r="R416" s="244"/>
      <c r="S416" s="244"/>
      <c r="T416" s="245"/>
      <c r="AT416" s="246" t="s">
        <v>158</v>
      </c>
      <c r="AU416" s="246" t="s">
        <v>84</v>
      </c>
      <c r="AV416" s="11" t="s">
        <v>84</v>
      </c>
      <c r="AW416" s="11" t="s">
        <v>39</v>
      </c>
      <c r="AX416" s="11" t="s">
        <v>75</v>
      </c>
      <c r="AY416" s="246" t="s">
        <v>147</v>
      </c>
    </row>
    <row r="417" s="12" customFormat="1">
      <c r="B417" s="247"/>
      <c r="C417" s="248"/>
      <c r="D417" s="233" t="s">
        <v>158</v>
      </c>
      <c r="E417" s="249" t="s">
        <v>22</v>
      </c>
      <c r="F417" s="250" t="s">
        <v>166</v>
      </c>
      <c r="G417" s="248"/>
      <c r="H417" s="251">
        <v>19.91</v>
      </c>
      <c r="I417" s="252"/>
      <c r="J417" s="248"/>
      <c r="K417" s="248"/>
      <c r="L417" s="253"/>
      <c r="M417" s="254"/>
      <c r="N417" s="255"/>
      <c r="O417" s="255"/>
      <c r="P417" s="255"/>
      <c r="Q417" s="255"/>
      <c r="R417" s="255"/>
      <c r="S417" s="255"/>
      <c r="T417" s="256"/>
      <c r="AT417" s="257" t="s">
        <v>158</v>
      </c>
      <c r="AU417" s="257" t="s">
        <v>84</v>
      </c>
      <c r="AV417" s="12" t="s">
        <v>154</v>
      </c>
      <c r="AW417" s="12" t="s">
        <v>39</v>
      </c>
      <c r="AX417" s="12" t="s">
        <v>24</v>
      </c>
      <c r="AY417" s="257" t="s">
        <v>147</v>
      </c>
    </row>
    <row r="418" s="1" customFormat="1" ht="16.5" customHeight="1">
      <c r="B418" s="46"/>
      <c r="C418" s="221" t="s">
        <v>515</v>
      </c>
      <c r="D418" s="221" t="s">
        <v>149</v>
      </c>
      <c r="E418" s="222" t="s">
        <v>516</v>
      </c>
      <c r="F418" s="223" t="s">
        <v>517</v>
      </c>
      <c r="G418" s="224" t="s">
        <v>152</v>
      </c>
      <c r="H418" s="225">
        <v>19.91</v>
      </c>
      <c r="I418" s="226"/>
      <c r="J418" s="227">
        <f>ROUND(I418*H418,2)</f>
        <v>0</v>
      </c>
      <c r="K418" s="223" t="s">
        <v>153</v>
      </c>
      <c r="L418" s="72"/>
      <c r="M418" s="228" t="s">
        <v>22</v>
      </c>
      <c r="N418" s="229" t="s">
        <v>46</v>
      </c>
      <c r="O418" s="47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AR418" s="24" t="s">
        <v>154</v>
      </c>
      <c r="AT418" s="24" t="s">
        <v>149</v>
      </c>
      <c r="AU418" s="24" t="s">
        <v>84</v>
      </c>
      <c r="AY418" s="24" t="s">
        <v>147</v>
      </c>
      <c r="BE418" s="232">
        <f>IF(N418="základní",J418,0)</f>
        <v>0</v>
      </c>
      <c r="BF418" s="232">
        <f>IF(N418="snížená",J418,0)</f>
        <v>0</v>
      </c>
      <c r="BG418" s="232">
        <f>IF(N418="zákl. přenesená",J418,0)</f>
        <v>0</v>
      </c>
      <c r="BH418" s="232">
        <f>IF(N418="sníž. přenesená",J418,0)</f>
        <v>0</v>
      </c>
      <c r="BI418" s="232">
        <f>IF(N418="nulová",J418,0)</f>
        <v>0</v>
      </c>
      <c r="BJ418" s="24" t="s">
        <v>24</v>
      </c>
      <c r="BK418" s="232">
        <f>ROUND(I418*H418,2)</f>
        <v>0</v>
      </c>
      <c r="BL418" s="24" t="s">
        <v>154</v>
      </c>
      <c r="BM418" s="24" t="s">
        <v>518</v>
      </c>
    </row>
    <row r="419" s="1" customFormat="1">
      <c r="B419" s="46"/>
      <c r="C419" s="74"/>
      <c r="D419" s="233" t="s">
        <v>156</v>
      </c>
      <c r="E419" s="74"/>
      <c r="F419" s="234" t="s">
        <v>519</v>
      </c>
      <c r="G419" s="74"/>
      <c r="H419" s="74"/>
      <c r="I419" s="191"/>
      <c r="J419" s="74"/>
      <c r="K419" s="74"/>
      <c r="L419" s="72"/>
      <c r="M419" s="235"/>
      <c r="N419" s="47"/>
      <c r="O419" s="47"/>
      <c r="P419" s="47"/>
      <c r="Q419" s="47"/>
      <c r="R419" s="47"/>
      <c r="S419" s="47"/>
      <c r="T419" s="95"/>
      <c r="AT419" s="24" t="s">
        <v>156</v>
      </c>
      <c r="AU419" s="24" t="s">
        <v>84</v>
      </c>
    </row>
    <row r="420" s="13" customFormat="1">
      <c r="B420" s="268"/>
      <c r="C420" s="269"/>
      <c r="D420" s="233" t="s">
        <v>158</v>
      </c>
      <c r="E420" s="270" t="s">
        <v>22</v>
      </c>
      <c r="F420" s="271" t="s">
        <v>496</v>
      </c>
      <c r="G420" s="269"/>
      <c r="H420" s="270" t="s">
        <v>22</v>
      </c>
      <c r="I420" s="272"/>
      <c r="J420" s="269"/>
      <c r="K420" s="269"/>
      <c r="L420" s="273"/>
      <c r="M420" s="274"/>
      <c r="N420" s="275"/>
      <c r="O420" s="275"/>
      <c r="P420" s="275"/>
      <c r="Q420" s="275"/>
      <c r="R420" s="275"/>
      <c r="S420" s="275"/>
      <c r="T420" s="276"/>
      <c r="AT420" s="277" t="s">
        <v>158</v>
      </c>
      <c r="AU420" s="277" t="s">
        <v>84</v>
      </c>
      <c r="AV420" s="13" t="s">
        <v>24</v>
      </c>
      <c r="AW420" s="13" t="s">
        <v>39</v>
      </c>
      <c r="AX420" s="13" t="s">
        <v>75</v>
      </c>
      <c r="AY420" s="277" t="s">
        <v>147</v>
      </c>
    </row>
    <row r="421" s="11" customFormat="1">
      <c r="B421" s="236"/>
      <c r="C421" s="237"/>
      <c r="D421" s="233" t="s">
        <v>158</v>
      </c>
      <c r="E421" s="238" t="s">
        <v>22</v>
      </c>
      <c r="F421" s="239" t="s">
        <v>497</v>
      </c>
      <c r="G421" s="237"/>
      <c r="H421" s="240">
        <v>4.7450000000000001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AT421" s="246" t="s">
        <v>158</v>
      </c>
      <c r="AU421" s="246" t="s">
        <v>84</v>
      </c>
      <c r="AV421" s="11" t="s">
        <v>84</v>
      </c>
      <c r="AW421" s="11" t="s">
        <v>39</v>
      </c>
      <c r="AX421" s="11" t="s">
        <v>75</v>
      </c>
      <c r="AY421" s="246" t="s">
        <v>147</v>
      </c>
    </row>
    <row r="422" s="11" customFormat="1">
      <c r="B422" s="236"/>
      <c r="C422" s="237"/>
      <c r="D422" s="233" t="s">
        <v>158</v>
      </c>
      <c r="E422" s="238" t="s">
        <v>22</v>
      </c>
      <c r="F422" s="239" t="s">
        <v>498</v>
      </c>
      <c r="G422" s="237"/>
      <c r="H422" s="240">
        <v>5.6699999999999999</v>
      </c>
      <c r="I422" s="241"/>
      <c r="J422" s="237"/>
      <c r="K422" s="237"/>
      <c r="L422" s="242"/>
      <c r="M422" s="243"/>
      <c r="N422" s="244"/>
      <c r="O422" s="244"/>
      <c r="P422" s="244"/>
      <c r="Q422" s="244"/>
      <c r="R422" s="244"/>
      <c r="S422" s="244"/>
      <c r="T422" s="245"/>
      <c r="AT422" s="246" t="s">
        <v>158</v>
      </c>
      <c r="AU422" s="246" t="s">
        <v>84</v>
      </c>
      <c r="AV422" s="11" t="s">
        <v>84</v>
      </c>
      <c r="AW422" s="11" t="s">
        <v>39</v>
      </c>
      <c r="AX422" s="11" t="s">
        <v>75</v>
      </c>
      <c r="AY422" s="246" t="s">
        <v>147</v>
      </c>
    </row>
    <row r="423" s="11" customFormat="1">
      <c r="B423" s="236"/>
      <c r="C423" s="237"/>
      <c r="D423" s="233" t="s">
        <v>158</v>
      </c>
      <c r="E423" s="238" t="s">
        <v>22</v>
      </c>
      <c r="F423" s="239" t="s">
        <v>499</v>
      </c>
      <c r="G423" s="237"/>
      <c r="H423" s="240">
        <v>9.4949999999999992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AT423" s="246" t="s">
        <v>158</v>
      </c>
      <c r="AU423" s="246" t="s">
        <v>84</v>
      </c>
      <c r="AV423" s="11" t="s">
        <v>84</v>
      </c>
      <c r="AW423" s="11" t="s">
        <v>39</v>
      </c>
      <c r="AX423" s="11" t="s">
        <v>75</v>
      </c>
      <c r="AY423" s="246" t="s">
        <v>147</v>
      </c>
    </row>
    <row r="424" s="12" customFormat="1">
      <c r="B424" s="247"/>
      <c r="C424" s="248"/>
      <c r="D424" s="233" t="s">
        <v>158</v>
      </c>
      <c r="E424" s="249" t="s">
        <v>22</v>
      </c>
      <c r="F424" s="250" t="s">
        <v>166</v>
      </c>
      <c r="G424" s="248"/>
      <c r="H424" s="251">
        <v>19.91</v>
      </c>
      <c r="I424" s="252"/>
      <c r="J424" s="248"/>
      <c r="K424" s="248"/>
      <c r="L424" s="253"/>
      <c r="M424" s="254"/>
      <c r="N424" s="255"/>
      <c r="O424" s="255"/>
      <c r="P424" s="255"/>
      <c r="Q424" s="255"/>
      <c r="R424" s="255"/>
      <c r="S424" s="255"/>
      <c r="T424" s="256"/>
      <c r="AT424" s="257" t="s">
        <v>158</v>
      </c>
      <c r="AU424" s="257" t="s">
        <v>84</v>
      </c>
      <c r="AV424" s="12" t="s">
        <v>154</v>
      </c>
      <c r="AW424" s="12" t="s">
        <v>39</v>
      </c>
      <c r="AX424" s="12" t="s">
        <v>24</v>
      </c>
      <c r="AY424" s="257" t="s">
        <v>147</v>
      </c>
    </row>
    <row r="425" s="1" customFormat="1" ht="16.5" customHeight="1">
      <c r="B425" s="46"/>
      <c r="C425" s="221" t="s">
        <v>520</v>
      </c>
      <c r="D425" s="221" t="s">
        <v>149</v>
      </c>
      <c r="E425" s="222" t="s">
        <v>521</v>
      </c>
      <c r="F425" s="223" t="s">
        <v>522</v>
      </c>
      <c r="G425" s="224" t="s">
        <v>152</v>
      </c>
      <c r="H425" s="225">
        <v>19.91</v>
      </c>
      <c r="I425" s="226"/>
      <c r="J425" s="227">
        <f>ROUND(I425*H425,2)</f>
        <v>0</v>
      </c>
      <c r="K425" s="223" t="s">
        <v>153</v>
      </c>
      <c r="L425" s="72"/>
      <c r="M425" s="228" t="s">
        <v>22</v>
      </c>
      <c r="N425" s="229" t="s">
        <v>46</v>
      </c>
      <c r="O425" s="47"/>
      <c r="P425" s="230">
        <f>O425*H425</f>
        <v>0</v>
      </c>
      <c r="Q425" s="230">
        <v>0.0027599999999999999</v>
      </c>
      <c r="R425" s="230">
        <f>Q425*H425</f>
        <v>0.054951599999999996</v>
      </c>
      <c r="S425" s="230">
        <v>0</v>
      </c>
      <c r="T425" s="231">
        <f>S425*H425</f>
        <v>0</v>
      </c>
      <c r="AR425" s="24" t="s">
        <v>154</v>
      </c>
      <c r="AT425" s="24" t="s">
        <v>149</v>
      </c>
      <c r="AU425" s="24" t="s">
        <v>84</v>
      </c>
      <c r="AY425" s="24" t="s">
        <v>147</v>
      </c>
      <c r="BE425" s="232">
        <f>IF(N425="základní",J425,0)</f>
        <v>0</v>
      </c>
      <c r="BF425" s="232">
        <f>IF(N425="snížená",J425,0)</f>
        <v>0</v>
      </c>
      <c r="BG425" s="232">
        <f>IF(N425="zákl. přenesená",J425,0)</f>
        <v>0</v>
      </c>
      <c r="BH425" s="232">
        <f>IF(N425="sníž. přenesená",J425,0)</f>
        <v>0</v>
      </c>
      <c r="BI425" s="232">
        <f>IF(N425="nulová",J425,0)</f>
        <v>0</v>
      </c>
      <c r="BJ425" s="24" t="s">
        <v>24</v>
      </c>
      <c r="BK425" s="232">
        <f>ROUND(I425*H425,2)</f>
        <v>0</v>
      </c>
      <c r="BL425" s="24" t="s">
        <v>154</v>
      </c>
      <c r="BM425" s="24" t="s">
        <v>523</v>
      </c>
    </row>
    <row r="426" s="1" customFormat="1">
      <c r="B426" s="46"/>
      <c r="C426" s="74"/>
      <c r="D426" s="233" t="s">
        <v>156</v>
      </c>
      <c r="E426" s="74"/>
      <c r="F426" s="234" t="s">
        <v>524</v>
      </c>
      <c r="G426" s="74"/>
      <c r="H426" s="74"/>
      <c r="I426" s="191"/>
      <c r="J426" s="74"/>
      <c r="K426" s="74"/>
      <c r="L426" s="72"/>
      <c r="M426" s="235"/>
      <c r="N426" s="47"/>
      <c r="O426" s="47"/>
      <c r="P426" s="47"/>
      <c r="Q426" s="47"/>
      <c r="R426" s="47"/>
      <c r="S426" s="47"/>
      <c r="T426" s="95"/>
      <c r="AT426" s="24" t="s">
        <v>156</v>
      </c>
      <c r="AU426" s="24" t="s">
        <v>84</v>
      </c>
    </row>
    <row r="427" s="13" customFormat="1">
      <c r="B427" s="268"/>
      <c r="C427" s="269"/>
      <c r="D427" s="233" t="s">
        <v>158</v>
      </c>
      <c r="E427" s="270" t="s">
        <v>22</v>
      </c>
      <c r="F427" s="271" t="s">
        <v>496</v>
      </c>
      <c r="G427" s="269"/>
      <c r="H427" s="270" t="s">
        <v>22</v>
      </c>
      <c r="I427" s="272"/>
      <c r="J427" s="269"/>
      <c r="K427" s="269"/>
      <c r="L427" s="273"/>
      <c r="M427" s="274"/>
      <c r="N427" s="275"/>
      <c r="O427" s="275"/>
      <c r="P427" s="275"/>
      <c r="Q427" s="275"/>
      <c r="R427" s="275"/>
      <c r="S427" s="275"/>
      <c r="T427" s="276"/>
      <c r="AT427" s="277" t="s">
        <v>158</v>
      </c>
      <c r="AU427" s="277" t="s">
        <v>84</v>
      </c>
      <c r="AV427" s="13" t="s">
        <v>24</v>
      </c>
      <c r="AW427" s="13" t="s">
        <v>39</v>
      </c>
      <c r="AX427" s="13" t="s">
        <v>75</v>
      </c>
      <c r="AY427" s="277" t="s">
        <v>147</v>
      </c>
    </row>
    <row r="428" s="11" customFormat="1">
      <c r="B428" s="236"/>
      <c r="C428" s="237"/>
      <c r="D428" s="233" t="s">
        <v>158</v>
      </c>
      <c r="E428" s="238" t="s">
        <v>22</v>
      </c>
      <c r="F428" s="239" t="s">
        <v>497</v>
      </c>
      <c r="G428" s="237"/>
      <c r="H428" s="240">
        <v>4.7450000000000001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AT428" s="246" t="s">
        <v>158</v>
      </c>
      <c r="AU428" s="246" t="s">
        <v>84</v>
      </c>
      <c r="AV428" s="11" t="s">
        <v>84</v>
      </c>
      <c r="AW428" s="11" t="s">
        <v>39</v>
      </c>
      <c r="AX428" s="11" t="s">
        <v>75</v>
      </c>
      <c r="AY428" s="246" t="s">
        <v>147</v>
      </c>
    </row>
    <row r="429" s="11" customFormat="1">
      <c r="B429" s="236"/>
      <c r="C429" s="237"/>
      <c r="D429" s="233" t="s">
        <v>158</v>
      </c>
      <c r="E429" s="238" t="s">
        <v>22</v>
      </c>
      <c r="F429" s="239" t="s">
        <v>498</v>
      </c>
      <c r="G429" s="237"/>
      <c r="H429" s="240">
        <v>5.6699999999999999</v>
      </c>
      <c r="I429" s="241"/>
      <c r="J429" s="237"/>
      <c r="K429" s="237"/>
      <c r="L429" s="242"/>
      <c r="M429" s="243"/>
      <c r="N429" s="244"/>
      <c r="O429" s="244"/>
      <c r="P429" s="244"/>
      <c r="Q429" s="244"/>
      <c r="R429" s="244"/>
      <c r="S429" s="244"/>
      <c r="T429" s="245"/>
      <c r="AT429" s="246" t="s">
        <v>158</v>
      </c>
      <c r="AU429" s="246" t="s">
        <v>84</v>
      </c>
      <c r="AV429" s="11" t="s">
        <v>84</v>
      </c>
      <c r="AW429" s="11" t="s">
        <v>39</v>
      </c>
      <c r="AX429" s="11" t="s">
        <v>75</v>
      </c>
      <c r="AY429" s="246" t="s">
        <v>147</v>
      </c>
    </row>
    <row r="430" s="11" customFormat="1">
      <c r="B430" s="236"/>
      <c r="C430" s="237"/>
      <c r="D430" s="233" t="s">
        <v>158</v>
      </c>
      <c r="E430" s="238" t="s">
        <v>22</v>
      </c>
      <c r="F430" s="239" t="s">
        <v>499</v>
      </c>
      <c r="G430" s="237"/>
      <c r="H430" s="240">
        <v>9.4949999999999992</v>
      </c>
      <c r="I430" s="241"/>
      <c r="J430" s="237"/>
      <c r="K430" s="237"/>
      <c r="L430" s="242"/>
      <c r="M430" s="243"/>
      <c r="N430" s="244"/>
      <c r="O430" s="244"/>
      <c r="P430" s="244"/>
      <c r="Q430" s="244"/>
      <c r="R430" s="244"/>
      <c r="S430" s="244"/>
      <c r="T430" s="245"/>
      <c r="AT430" s="246" t="s">
        <v>158</v>
      </c>
      <c r="AU430" s="246" t="s">
        <v>84</v>
      </c>
      <c r="AV430" s="11" t="s">
        <v>84</v>
      </c>
      <c r="AW430" s="11" t="s">
        <v>39</v>
      </c>
      <c r="AX430" s="11" t="s">
        <v>75</v>
      </c>
      <c r="AY430" s="246" t="s">
        <v>147</v>
      </c>
    </row>
    <row r="431" s="12" customFormat="1">
      <c r="B431" s="247"/>
      <c r="C431" s="248"/>
      <c r="D431" s="233" t="s">
        <v>158</v>
      </c>
      <c r="E431" s="249" t="s">
        <v>22</v>
      </c>
      <c r="F431" s="250" t="s">
        <v>166</v>
      </c>
      <c r="G431" s="248"/>
      <c r="H431" s="251">
        <v>19.91</v>
      </c>
      <c r="I431" s="252"/>
      <c r="J431" s="248"/>
      <c r="K431" s="248"/>
      <c r="L431" s="253"/>
      <c r="M431" s="254"/>
      <c r="N431" s="255"/>
      <c r="O431" s="255"/>
      <c r="P431" s="255"/>
      <c r="Q431" s="255"/>
      <c r="R431" s="255"/>
      <c r="S431" s="255"/>
      <c r="T431" s="256"/>
      <c r="AT431" s="257" t="s">
        <v>158</v>
      </c>
      <c r="AU431" s="257" t="s">
        <v>84</v>
      </c>
      <c r="AV431" s="12" t="s">
        <v>154</v>
      </c>
      <c r="AW431" s="12" t="s">
        <v>39</v>
      </c>
      <c r="AX431" s="12" t="s">
        <v>24</v>
      </c>
      <c r="AY431" s="257" t="s">
        <v>147</v>
      </c>
    </row>
    <row r="432" s="10" customFormat="1" ht="29.88" customHeight="1">
      <c r="B432" s="205"/>
      <c r="C432" s="206"/>
      <c r="D432" s="207" t="s">
        <v>74</v>
      </c>
      <c r="E432" s="219" t="s">
        <v>525</v>
      </c>
      <c r="F432" s="219" t="s">
        <v>526</v>
      </c>
      <c r="G432" s="206"/>
      <c r="H432" s="206"/>
      <c r="I432" s="209"/>
      <c r="J432" s="220">
        <f>BK432</f>
        <v>0</v>
      </c>
      <c r="K432" s="206"/>
      <c r="L432" s="211"/>
      <c r="M432" s="212"/>
      <c r="N432" s="213"/>
      <c r="O432" s="213"/>
      <c r="P432" s="214">
        <f>SUM(P433:P449)</f>
        <v>0</v>
      </c>
      <c r="Q432" s="213"/>
      <c r="R432" s="214">
        <f>SUM(R433:R449)</f>
        <v>0</v>
      </c>
      <c r="S432" s="213"/>
      <c r="T432" s="215">
        <f>SUM(T433:T449)</f>
        <v>0</v>
      </c>
      <c r="AR432" s="216" t="s">
        <v>24</v>
      </c>
      <c r="AT432" s="217" t="s">
        <v>74</v>
      </c>
      <c r="AU432" s="217" t="s">
        <v>24</v>
      </c>
      <c r="AY432" s="216" t="s">
        <v>147</v>
      </c>
      <c r="BK432" s="218">
        <f>SUM(BK433:BK449)</f>
        <v>0</v>
      </c>
    </row>
    <row r="433" s="1" customFormat="1" ht="25.5" customHeight="1">
      <c r="B433" s="46"/>
      <c r="C433" s="221" t="s">
        <v>527</v>
      </c>
      <c r="D433" s="221" t="s">
        <v>149</v>
      </c>
      <c r="E433" s="222" t="s">
        <v>528</v>
      </c>
      <c r="F433" s="223" t="s">
        <v>529</v>
      </c>
      <c r="G433" s="224" t="s">
        <v>201</v>
      </c>
      <c r="H433" s="225">
        <v>68.572000000000003</v>
      </c>
      <c r="I433" s="226"/>
      <c r="J433" s="227">
        <f>ROUND(I433*H433,2)</f>
        <v>0</v>
      </c>
      <c r="K433" s="223" t="s">
        <v>153</v>
      </c>
      <c r="L433" s="72"/>
      <c r="M433" s="228" t="s">
        <v>22</v>
      </c>
      <c r="N433" s="229" t="s">
        <v>46</v>
      </c>
      <c r="O433" s="47"/>
      <c r="P433" s="230">
        <f>O433*H433</f>
        <v>0</v>
      </c>
      <c r="Q433" s="230">
        <v>0</v>
      </c>
      <c r="R433" s="230">
        <f>Q433*H433</f>
        <v>0</v>
      </c>
      <c r="S433" s="230">
        <v>0</v>
      </c>
      <c r="T433" s="231">
        <f>S433*H433</f>
        <v>0</v>
      </c>
      <c r="AR433" s="24" t="s">
        <v>154</v>
      </c>
      <c r="AT433" s="24" t="s">
        <v>149</v>
      </c>
      <c r="AU433" s="24" t="s">
        <v>84</v>
      </c>
      <c r="AY433" s="24" t="s">
        <v>147</v>
      </c>
      <c r="BE433" s="232">
        <f>IF(N433="základní",J433,0)</f>
        <v>0</v>
      </c>
      <c r="BF433" s="232">
        <f>IF(N433="snížená",J433,0)</f>
        <v>0</v>
      </c>
      <c r="BG433" s="232">
        <f>IF(N433="zákl. přenesená",J433,0)</f>
        <v>0</v>
      </c>
      <c r="BH433" s="232">
        <f>IF(N433="sníž. přenesená",J433,0)</f>
        <v>0</v>
      </c>
      <c r="BI433" s="232">
        <f>IF(N433="nulová",J433,0)</f>
        <v>0</v>
      </c>
      <c r="BJ433" s="24" t="s">
        <v>24</v>
      </c>
      <c r="BK433" s="232">
        <f>ROUND(I433*H433,2)</f>
        <v>0</v>
      </c>
      <c r="BL433" s="24" t="s">
        <v>154</v>
      </c>
      <c r="BM433" s="24" t="s">
        <v>530</v>
      </c>
    </row>
    <row r="434" s="1" customFormat="1">
      <c r="B434" s="46"/>
      <c r="C434" s="74"/>
      <c r="D434" s="233" t="s">
        <v>156</v>
      </c>
      <c r="E434" s="74"/>
      <c r="F434" s="234" t="s">
        <v>531</v>
      </c>
      <c r="G434" s="74"/>
      <c r="H434" s="74"/>
      <c r="I434" s="191"/>
      <c r="J434" s="74"/>
      <c r="K434" s="74"/>
      <c r="L434" s="72"/>
      <c r="M434" s="235"/>
      <c r="N434" s="47"/>
      <c r="O434" s="47"/>
      <c r="P434" s="47"/>
      <c r="Q434" s="47"/>
      <c r="R434" s="47"/>
      <c r="S434" s="47"/>
      <c r="T434" s="95"/>
      <c r="AT434" s="24" t="s">
        <v>156</v>
      </c>
      <c r="AU434" s="24" t="s">
        <v>84</v>
      </c>
    </row>
    <row r="435" s="1" customFormat="1" ht="25.5" customHeight="1">
      <c r="B435" s="46"/>
      <c r="C435" s="221" t="s">
        <v>532</v>
      </c>
      <c r="D435" s="221" t="s">
        <v>149</v>
      </c>
      <c r="E435" s="222" t="s">
        <v>533</v>
      </c>
      <c r="F435" s="223" t="s">
        <v>534</v>
      </c>
      <c r="G435" s="224" t="s">
        <v>201</v>
      </c>
      <c r="H435" s="225">
        <v>1371.4400000000001</v>
      </c>
      <c r="I435" s="226"/>
      <c r="J435" s="227">
        <f>ROUND(I435*H435,2)</f>
        <v>0</v>
      </c>
      <c r="K435" s="223" t="s">
        <v>153</v>
      </c>
      <c r="L435" s="72"/>
      <c r="M435" s="228" t="s">
        <v>22</v>
      </c>
      <c r="N435" s="229" t="s">
        <v>46</v>
      </c>
      <c r="O435" s="47"/>
      <c r="P435" s="230">
        <f>O435*H435</f>
        <v>0</v>
      </c>
      <c r="Q435" s="230">
        <v>0</v>
      </c>
      <c r="R435" s="230">
        <f>Q435*H435</f>
        <v>0</v>
      </c>
      <c r="S435" s="230">
        <v>0</v>
      </c>
      <c r="T435" s="231">
        <f>S435*H435</f>
        <v>0</v>
      </c>
      <c r="AR435" s="24" t="s">
        <v>154</v>
      </c>
      <c r="AT435" s="24" t="s">
        <v>149</v>
      </c>
      <c r="AU435" s="24" t="s">
        <v>84</v>
      </c>
      <c r="AY435" s="24" t="s">
        <v>147</v>
      </c>
      <c r="BE435" s="232">
        <f>IF(N435="základní",J435,0)</f>
        <v>0</v>
      </c>
      <c r="BF435" s="232">
        <f>IF(N435="snížená",J435,0)</f>
        <v>0</v>
      </c>
      <c r="BG435" s="232">
        <f>IF(N435="zákl. přenesená",J435,0)</f>
        <v>0</v>
      </c>
      <c r="BH435" s="232">
        <f>IF(N435="sníž. přenesená",J435,0)</f>
        <v>0</v>
      </c>
      <c r="BI435" s="232">
        <f>IF(N435="nulová",J435,0)</f>
        <v>0</v>
      </c>
      <c r="BJ435" s="24" t="s">
        <v>24</v>
      </c>
      <c r="BK435" s="232">
        <f>ROUND(I435*H435,2)</f>
        <v>0</v>
      </c>
      <c r="BL435" s="24" t="s">
        <v>154</v>
      </c>
      <c r="BM435" s="24" t="s">
        <v>535</v>
      </c>
    </row>
    <row r="436" s="1" customFormat="1">
      <c r="B436" s="46"/>
      <c r="C436" s="74"/>
      <c r="D436" s="233" t="s">
        <v>156</v>
      </c>
      <c r="E436" s="74"/>
      <c r="F436" s="234" t="s">
        <v>536</v>
      </c>
      <c r="G436" s="74"/>
      <c r="H436" s="74"/>
      <c r="I436" s="191"/>
      <c r="J436" s="74"/>
      <c r="K436" s="74"/>
      <c r="L436" s="72"/>
      <c r="M436" s="235"/>
      <c r="N436" s="47"/>
      <c r="O436" s="47"/>
      <c r="P436" s="47"/>
      <c r="Q436" s="47"/>
      <c r="R436" s="47"/>
      <c r="S436" s="47"/>
      <c r="T436" s="95"/>
      <c r="AT436" s="24" t="s">
        <v>156</v>
      </c>
      <c r="AU436" s="24" t="s">
        <v>84</v>
      </c>
    </row>
    <row r="437" s="11" customFormat="1">
      <c r="B437" s="236"/>
      <c r="C437" s="237"/>
      <c r="D437" s="233" t="s">
        <v>158</v>
      </c>
      <c r="E437" s="237"/>
      <c r="F437" s="239" t="s">
        <v>537</v>
      </c>
      <c r="G437" s="237"/>
      <c r="H437" s="240">
        <v>1371.4400000000001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AT437" s="246" t="s">
        <v>158</v>
      </c>
      <c r="AU437" s="246" t="s">
        <v>84</v>
      </c>
      <c r="AV437" s="11" t="s">
        <v>84</v>
      </c>
      <c r="AW437" s="11" t="s">
        <v>6</v>
      </c>
      <c r="AX437" s="11" t="s">
        <v>24</v>
      </c>
      <c r="AY437" s="246" t="s">
        <v>147</v>
      </c>
    </row>
    <row r="438" s="1" customFormat="1" ht="16.5" customHeight="1">
      <c r="B438" s="46"/>
      <c r="C438" s="221" t="s">
        <v>538</v>
      </c>
      <c r="D438" s="221" t="s">
        <v>149</v>
      </c>
      <c r="E438" s="222" t="s">
        <v>539</v>
      </c>
      <c r="F438" s="223" t="s">
        <v>540</v>
      </c>
      <c r="G438" s="224" t="s">
        <v>201</v>
      </c>
      <c r="H438" s="225">
        <v>27.105</v>
      </c>
      <c r="I438" s="226"/>
      <c r="J438" s="227">
        <f>ROUND(I438*H438,2)</f>
        <v>0</v>
      </c>
      <c r="K438" s="223" t="s">
        <v>153</v>
      </c>
      <c r="L438" s="72"/>
      <c r="M438" s="228" t="s">
        <v>22</v>
      </c>
      <c r="N438" s="229" t="s">
        <v>46</v>
      </c>
      <c r="O438" s="47"/>
      <c r="P438" s="230">
        <f>O438*H438</f>
        <v>0</v>
      </c>
      <c r="Q438" s="230">
        <v>0</v>
      </c>
      <c r="R438" s="230">
        <f>Q438*H438</f>
        <v>0</v>
      </c>
      <c r="S438" s="230">
        <v>0</v>
      </c>
      <c r="T438" s="231">
        <f>S438*H438</f>
        <v>0</v>
      </c>
      <c r="AR438" s="24" t="s">
        <v>154</v>
      </c>
      <c r="AT438" s="24" t="s">
        <v>149</v>
      </c>
      <c r="AU438" s="24" t="s">
        <v>84</v>
      </c>
      <c r="AY438" s="24" t="s">
        <v>147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24" t="s">
        <v>24</v>
      </c>
      <c r="BK438" s="232">
        <f>ROUND(I438*H438,2)</f>
        <v>0</v>
      </c>
      <c r="BL438" s="24" t="s">
        <v>154</v>
      </c>
      <c r="BM438" s="24" t="s">
        <v>541</v>
      </c>
    </row>
    <row r="439" s="1" customFormat="1">
      <c r="B439" s="46"/>
      <c r="C439" s="74"/>
      <c r="D439" s="233" t="s">
        <v>156</v>
      </c>
      <c r="E439" s="74"/>
      <c r="F439" s="234" t="s">
        <v>542</v>
      </c>
      <c r="G439" s="74"/>
      <c r="H439" s="74"/>
      <c r="I439" s="191"/>
      <c r="J439" s="74"/>
      <c r="K439" s="74"/>
      <c r="L439" s="72"/>
      <c r="M439" s="235"/>
      <c r="N439" s="47"/>
      <c r="O439" s="47"/>
      <c r="P439" s="47"/>
      <c r="Q439" s="47"/>
      <c r="R439" s="47"/>
      <c r="S439" s="47"/>
      <c r="T439" s="95"/>
      <c r="AT439" s="24" t="s">
        <v>156</v>
      </c>
      <c r="AU439" s="24" t="s">
        <v>84</v>
      </c>
    </row>
    <row r="440" s="1" customFormat="1" ht="25.5" customHeight="1">
      <c r="B440" s="46"/>
      <c r="C440" s="221" t="s">
        <v>543</v>
      </c>
      <c r="D440" s="221" t="s">
        <v>149</v>
      </c>
      <c r="E440" s="222" t="s">
        <v>544</v>
      </c>
      <c r="F440" s="223" t="s">
        <v>545</v>
      </c>
      <c r="G440" s="224" t="s">
        <v>201</v>
      </c>
      <c r="H440" s="225">
        <v>3.077</v>
      </c>
      <c r="I440" s="226"/>
      <c r="J440" s="227">
        <f>ROUND(I440*H440,2)</f>
        <v>0</v>
      </c>
      <c r="K440" s="223" t="s">
        <v>153</v>
      </c>
      <c r="L440" s="72"/>
      <c r="M440" s="228" t="s">
        <v>22</v>
      </c>
      <c r="N440" s="229" t="s">
        <v>46</v>
      </c>
      <c r="O440" s="47"/>
      <c r="P440" s="230">
        <f>O440*H440</f>
        <v>0</v>
      </c>
      <c r="Q440" s="230">
        <v>0</v>
      </c>
      <c r="R440" s="230">
        <f>Q440*H440</f>
        <v>0</v>
      </c>
      <c r="S440" s="230">
        <v>0</v>
      </c>
      <c r="T440" s="231">
        <f>S440*H440</f>
        <v>0</v>
      </c>
      <c r="AR440" s="24" t="s">
        <v>154</v>
      </c>
      <c r="AT440" s="24" t="s">
        <v>149</v>
      </c>
      <c r="AU440" s="24" t="s">
        <v>84</v>
      </c>
      <c r="AY440" s="24" t="s">
        <v>147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24" t="s">
        <v>24</v>
      </c>
      <c r="BK440" s="232">
        <f>ROUND(I440*H440,2)</f>
        <v>0</v>
      </c>
      <c r="BL440" s="24" t="s">
        <v>154</v>
      </c>
      <c r="BM440" s="24" t="s">
        <v>546</v>
      </c>
    </row>
    <row r="441" s="1" customFormat="1">
      <c r="B441" s="46"/>
      <c r="C441" s="74"/>
      <c r="D441" s="233" t="s">
        <v>156</v>
      </c>
      <c r="E441" s="74"/>
      <c r="F441" s="234" t="s">
        <v>547</v>
      </c>
      <c r="G441" s="74"/>
      <c r="H441" s="74"/>
      <c r="I441" s="191"/>
      <c r="J441" s="74"/>
      <c r="K441" s="74"/>
      <c r="L441" s="72"/>
      <c r="M441" s="235"/>
      <c r="N441" s="47"/>
      <c r="O441" s="47"/>
      <c r="P441" s="47"/>
      <c r="Q441" s="47"/>
      <c r="R441" s="47"/>
      <c r="S441" s="47"/>
      <c r="T441" s="95"/>
      <c r="AT441" s="24" t="s">
        <v>156</v>
      </c>
      <c r="AU441" s="24" t="s">
        <v>84</v>
      </c>
    </row>
    <row r="442" s="1" customFormat="1" ht="16.5" customHeight="1">
      <c r="B442" s="46"/>
      <c r="C442" s="221" t="s">
        <v>548</v>
      </c>
      <c r="D442" s="221" t="s">
        <v>149</v>
      </c>
      <c r="E442" s="222" t="s">
        <v>549</v>
      </c>
      <c r="F442" s="223" t="s">
        <v>550</v>
      </c>
      <c r="G442" s="224" t="s">
        <v>201</v>
      </c>
      <c r="H442" s="225">
        <v>0.98599999999999999</v>
      </c>
      <c r="I442" s="226"/>
      <c r="J442" s="227">
        <f>ROUND(I442*H442,2)</f>
        <v>0</v>
      </c>
      <c r="K442" s="223" t="s">
        <v>153</v>
      </c>
      <c r="L442" s="72"/>
      <c r="M442" s="228" t="s">
        <v>22</v>
      </c>
      <c r="N442" s="229" t="s">
        <v>46</v>
      </c>
      <c r="O442" s="47"/>
      <c r="P442" s="230">
        <f>O442*H442</f>
        <v>0</v>
      </c>
      <c r="Q442" s="230">
        <v>0</v>
      </c>
      <c r="R442" s="230">
        <f>Q442*H442</f>
        <v>0</v>
      </c>
      <c r="S442" s="230">
        <v>0</v>
      </c>
      <c r="T442" s="231">
        <f>S442*H442</f>
        <v>0</v>
      </c>
      <c r="AR442" s="24" t="s">
        <v>154</v>
      </c>
      <c r="AT442" s="24" t="s">
        <v>149</v>
      </c>
      <c r="AU442" s="24" t="s">
        <v>84</v>
      </c>
      <c r="AY442" s="24" t="s">
        <v>147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24" t="s">
        <v>24</v>
      </c>
      <c r="BK442" s="232">
        <f>ROUND(I442*H442,2)</f>
        <v>0</v>
      </c>
      <c r="BL442" s="24" t="s">
        <v>154</v>
      </c>
      <c r="BM442" s="24" t="s">
        <v>551</v>
      </c>
    </row>
    <row r="443" s="1" customFormat="1">
      <c r="B443" s="46"/>
      <c r="C443" s="74"/>
      <c r="D443" s="233" t="s">
        <v>156</v>
      </c>
      <c r="E443" s="74"/>
      <c r="F443" s="234" t="s">
        <v>552</v>
      </c>
      <c r="G443" s="74"/>
      <c r="H443" s="74"/>
      <c r="I443" s="191"/>
      <c r="J443" s="74"/>
      <c r="K443" s="74"/>
      <c r="L443" s="72"/>
      <c r="M443" s="235"/>
      <c r="N443" s="47"/>
      <c r="O443" s="47"/>
      <c r="P443" s="47"/>
      <c r="Q443" s="47"/>
      <c r="R443" s="47"/>
      <c r="S443" s="47"/>
      <c r="T443" s="95"/>
      <c r="AT443" s="24" t="s">
        <v>156</v>
      </c>
      <c r="AU443" s="24" t="s">
        <v>84</v>
      </c>
    </row>
    <row r="444" s="1" customFormat="1" ht="16.5" customHeight="1">
      <c r="B444" s="46"/>
      <c r="C444" s="221" t="s">
        <v>553</v>
      </c>
      <c r="D444" s="221" t="s">
        <v>149</v>
      </c>
      <c r="E444" s="222" t="s">
        <v>554</v>
      </c>
      <c r="F444" s="223" t="s">
        <v>555</v>
      </c>
      <c r="G444" s="224" t="s">
        <v>201</v>
      </c>
      <c r="H444" s="225">
        <v>21.701000000000001</v>
      </c>
      <c r="I444" s="226"/>
      <c r="J444" s="227">
        <f>ROUND(I444*H444,2)</f>
        <v>0</v>
      </c>
      <c r="K444" s="223" t="s">
        <v>153</v>
      </c>
      <c r="L444" s="72"/>
      <c r="M444" s="228" t="s">
        <v>22</v>
      </c>
      <c r="N444" s="229" t="s">
        <v>46</v>
      </c>
      <c r="O444" s="47"/>
      <c r="P444" s="230">
        <f>O444*H444</f>
        <v>0</v>
      </c>
      <c r="Q444" s="230">
        <v>0</v>
      </c>
      <c r="R444" s="230">
        <f>Q444*H444</f>
        <v>0</v>
      </c>
      <c r="S444" s="230">
        <v>0</v>
      </c>
      <c r="T444" s="231">
        <f>S444*H444</f>
        <v>0</v>
      </c>
      <c r="AR444" s="24" t="s">
        <v>154</v>
      </c>
      <c r="AT444" s="24" t="s">
        <v>149</v>
      </c>
      <c r="AU444" s="24" t="s">
        <v>84</v>
      </c>
      <c r="AY444" s="24" t="s">
        <v>147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24" t="s">
        <v>24</v>
      </c>
      <c r="BK444" s="232">
        <f>ROUND(I444*H444,2)</f>
        <v>0</v>
      </c>
      <c r="BL444" s="24" t="s">
        <v>154</v>
      </c>
      <c r="BM444" s="24" t="s">
        <v>556</v>
      </c>
    </row>
    <row r="445" s="1" customFormat="1">
      <c r="B445" s="46"/>
      <c r="C445" s="74"/>
      <c r="D445" s="233" t="s">
        <v>156</v>
      </c>
      <c r="E445" s="74"/>
      <c r="F445" s="234" t="s">
        <v>557</v>
      </c>
      <c r="G445" s="74"/>
      <c r="H445" s="74"/>
      <c r="I445" s="191"/>
      <c r="J445" s="74"/>
      <c r="K445" s="74"/>
      <c r="L445" s="72"/>
      <c r="M445" s="235"/>
      <c r="N445" s="47"/>
      <c r="O445" s="47"/>
      <c r="P445" s="47"/>
      <c r="Q445" s="47"/>
      <c r="R445" s="47"/>
      <c r="S445" s="47"/>
      <c r="T445" s="95"/>
      <c r="AT445" s="24" t="s">
        <v>156</v>
      </c>
      <c r="AU445" s="24" t="s">
        <v>84</v>
      </c>
    </row>
    <row r="446" s="1" customFormat="1" ht="25.5" customHeight="1">
      <c r="B446" s="46"/>
      <c r="C446" s="221" t="s">
        <v>558</v>
      </c>
      <c r="D446" s="221" t="s">
        <v>149</v>
      </c>
      <c r="E446" s="222" t="s">
        <v>559</v>
      </c>
      <c r="F446" s="223" t="s">
        <v>560</v>
      </c>
      <c r="G446" s="224" t="s">
        <v>201</v>
      </c>
      <c r="H446" s="225">
        <v>12.759</v>
      </c>
      <c r="I446" s="226"/>
      <c r="J446" s="227">
        <f>ROUND(I446*H446,2)</f>
        <v>0</v>
      </c>
      <c r="K446" s="223" t="s">
        <v>153</v>
      </c>
      <c r="L446" s="72"/>
      <c r="M446" s="228" t="s">
        <v>22</v>
      </c>
      <c r="N446" s="229" t="s">
        <v>46</v>
      </c>
      <c r="O446" s="47"/>
      <c r="P446" s="230">
        <f>O446*H446</f>
        <v>0</v>
      </c>
      <c r="Q446" s="230">
        <v>0</v>
      </c>
      <c r="R446" s="230">
        <f>Q446*H446</f>
        <v>0</v>
      </c>
      <c r="S446" s="230">
        <v>0</v>
      </c>
      <c r="T446" s="231">
        <f>S446*H446</f>
        <v>0</v>
      </c>
      <c r="AR446" s="24" t="s">
        <v>154</v>
      </c>
      <c r="AT446" s="24" t="s">
        <v>149</v>
      </c>
      <c r="AU446" s="24" t="s">
        <v>84</v>
      </c>
      <c r="AY446" s="24" t="s">
        <v>147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24" t="s">
        <v>24</v>
      </c>
      <c r="BK446" s="232">
        <f>ROUND(I446*H446,2)</f>
        <v>0</v>
      </c>
      <c r="BL446" s="24" t="s">
        <v>154</v>
      </c>
      <c r="BM446" s="24" t="s">
        <v>561</v>
      </c>
    </row>
    <row r="447" s="1" customFormat="1">
      <c r="B447" s="46"/>
      <c r="C447" s="74"/>
      <c r="D447" s="233" t="s">
        <v>156</v>
      </c>
      <c r="E447" s="74"/>
      <c r="F447" s="234" t="s">
        <v>562</v>
      </c>
      <c r="G447" s="74"/>
      <c r="H447" s="74"/>
      <c r="I447" s="191"/>
      <c r="J447" s="74"/>
      <c r="K447" s="74"/>
      <c r="L447" s="72"/>
      <c r="M447" s="235"/>
      <c r="N447" s="47"/>
      <c r="O447" s="47"/>
      <c r="P447" s="47"/>
      <c r="Q447" s="47"/>
      <c r="R447" s="47"/>
      <c r="S447" s="47"/>
      <c r="T447" s="95"/>
      <c r="AT447" s="24" t="s">
        <v>156</v>
      </c>
      <c r="AU447" s="24" t="s">
        <v>84</v>
      </c>
    </row>
    <row r="448" s="1" customFormat="1" ht="16.5" customHeight="1">
      <c r="B448" s="46"/>
      <c r="C448" s="221" t="s">
        <v>563</v>
      </c>
      <c r="D448" s="221" t="s">
        <v>149</v>
      </c>
      <c r="E448" s="222" t="s">
        <v>564</v>
      </c>
      <c r="F448" s="223" t="s">
        <v>565</v>
      </c>
      <c r="G448" s="224" t="s">
        <v>201</v>
      </c>
      <c r="H448" s="225">
        <v>2.944</v>
      </c>
      <c r="I448" s="226"/>
      <c r="J448" s="227">
        <f>ROUND(I448*H448,2)</f>
        <v>0</v>
      </c>
      <c r="K448" s="223" t="s">
        <v>153</v>
      </c>
      <c r="L448" s="72"/>
      <c r="M448" s="228" t="s">
        <v>22</v>
      </c>
      <c r="N448" s="229" t="s">
        <v>46</v>
      </c>
      <c r="O448" s="47"/>
      <c r="P448" s="230">
        <f>O448*H448</f>
        <v>0</v>
      </c>
      <c r="Q448" s="230">
        <v>0</v>
      </c>
      <c r="R448" s="230">
        <f>Q448*H448</f>
        <v>0</v>
      </c>
      <c r="S448" s="230">
        <v>0</v>
      </c>
      <c r="T448" s="231">
        <f>S448*H448</f>
        <v>0</v>
      </c>
      <c r="AR448" s="24" t="s">
        <v>154</v>
      </c>
      <c r="AT448" s="24" t="s">
        <v>149</v>
      </c>
      <c r="AU448" s="24" t="s">
        <v>84</v>
      </c>
      <c r="AY448" s="24" t="s">
        <v>147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24" t="s">
        <v>24</v>
      </c>
      <c r="BK448" s="232">
        <f>ROUND(I448*H448,2)</f>
        <v>0</v>
      </c>
      <c r="BL448" s="24" t="s">
        <v>154</v>
      </c>
      <c r="BM448" s="24" t="s">
        <v>566</v>
      </c>
    </row>
    <row r="449" s="1" customFormat="1">
      <c r="B449" s="46"/>
      <c r="C449" s="74"/>
      <c r="D449" s="233" t="s">
        <v>156</v>
      </c>
      <c r="E449" s="74"/>
      <c r="F449" s="234" t="s">
        <v>567</v>
      </c>
      <c r="G449" s="74"/>
      <c r="H449" s="74"/>
      <c r="I449" s="191"/>
      <c r="J449" s="74"/>
      <c r="K449" s="74"/>
      <c r="L449" s="72"/>
      <c r="M449" s="235"/>
      <c r="N449" s="47"/>
      <c r="O449" s="47"/>
      <c r="P449" s="47"/>
      <c r="Q449" s="47"/>
      <c r="R449" s="47"/>
      <c r="S449" s="47"/>
      <c r="T449" s="95"/>
      <c r="AT449" s="24" t="s">
        <v>156</v>
      </c>
      <c r="AU449" s="24" t="s">
        <v>84</v>
      </c>
    </row>
    <row r="450" s="10" customFormat="1" ht="29.88" customHeight="1">
      <c r="B450" s="205"/>
      <c r="C450" s="206"/>
      <c r="D450" s="207" t="s">
        <v>74</v>
      </c>
      <c r="E450" s="219" t="s">
        <v>568</v>
      </c>
      <c r="F450" s="219" t="s">
        <v>569</v>
      </c>
      <c r="G450" s="206"/>
      <c r="H450" s="206"/>
      <c r="I450" s="209"/>
      <c r="J450" s="220">
        <f>BK450</f>
        <v>0</v>
      </c>
      <c r="K450" s="206"/>
      <c r="L450" s="211"/>
      <c r="M450" s="212"/>
      <c r="N450" s="213"/>
      <c r="O450" s="213"/>
      <c r="P450" s="214">
        <f>SUM(P451:P452)</f>
        <v>0</v>
      </c>
      <c r="Q450" s="213"/>
      <c r="R450" s="214">
        <f>SUM(R451:R452)</f>
        <v>0</v>
      </c>
      <c r="S450" s="213"/>
      <c r="T450" s="215">
        <f>SUM(T451:T452)</f>
        <v>0</v>
      </c>
      <c r="AR450" s="216" t="s">
        <v>24</v>
      </c>
      <c r="AT450" s="217" t="s">
        <v>74</v>
      </c>
      <c r="AU450" s="217" t="s">
        <v>24</v>
      </c>
      <c r="AY450" s="216" t="s">
        <v>147</v>
      </c>
      <c r="BK450" s="218">
        <f>SUM(BK451:BK452)</f>
        <v>0</v>
      </c>
    </row>
    <row r="451" s="1" customFormat="1" ht="16.5" customHeight="1">
      <c r="B451" s="46"/>
      <c r="C451" s="221" t="s">
        <v>570</v>
      </c>
      <c r="D451" s="221" t="s">
        <v>149</v>
      </c>
      <c r="E451" s="222" t="s">
        <v>571</v>
      </c>
      <c r="F451" s="223" t="s">
        <v>572</v>
      </c>
      <c r="G451" s="224" t="s">
        <v>201</v>
      </c>
      <c r="H451" s="225">
        <v>43.174999999999997</v>
      </c>
      <c r="I451" s="226"/>
      <c r="J451" s="227">
        <f>ROUND(I451*H451,2)</f>
        <v>0</v>
      </c>
      <c r="K451" s="223" t="s">
        <v>153</v>
      </c>
      <c r="L451" s="72"/>
      <c r="M451" s="228" t="s">
        <v>22</v>
      </c>
      <c r="N451" s="229" t="s">
        <v>46</v>
      </c>
      <c r="O451" s="47"/>
      <c r="P451" s="230">
        <f>O451*H451</f>
        <v>0</v>
      </c>
      <c r="Q451" s="230">
        <v>0</v>
      </c>
      <c r="R451" s="230">
        <f>Q451*H451</f>
        <v>0</v>
      </c>
      <c r="S451" s="230">
        <v>0</v>
      </c>
      <c r="T451" s="231">
        <f>S451*H451</f>
        <v>0</v>
      </c>
      <c r="AR451" s="24" t="s">
        <v>154</v>
      </c>
      <c r="AT451" s="24" t="s">
        <v>149</v>
      </c>
      <c r="AU451" s="24" t="s">
        <v>84</v>
      </c>
      <c r="AY451" s="24" t="s">
        <v>147</v>
      </c>
      <c r="BE451" s="232">
        <f>IF(N451="základní",J451,0)</f>
        <v>0</v>
      </c>
      <c r="BF451" s="232">
        <f>IF(N451="snížená",J451,0)</f>
        <v>0</v>
      </c>
      <c r="BG451" s="232">
        <f>IF(N451="zákl. přenesená",J451,0)</f>
        <v>0</v>
      </c>
      <c r="BH451" s="232">
        <f>IF(N451="sníž. přenesená",J451,0)</f>
        <v>0</v>
      </c>
      <c r="BI451" s="232">
        <f>IF(N451="nulová",J451,0)</f>
        <v>0</v>
      </c>
      <c r="BJ451" s="24" t="s">
        <v>24</v>
      </c>
      <c r="BK451" s="232">
        <f>ROUND(I451*H451,2)</f>
        <v>0</v>
      </c>
      <c r="BL451" s="24" t="s">
        <v>154</v>
      </c>
      <c r="BM451" s="24" t="s">
        <v>573</v>
      </c>
    </row>
    <row r="452" s="1" customFormat="1">
      <c r="B452" s="46"/>
      <c r="C452" s="74"/>
      <c r="D452" s="233" t="s">
        <v>156</v>
      </c>
      <c r="E452" s="74"/>
      <c r="F452" s="234" t="s">
        <v>574</v>
      </c>
      <c r="G452" s="74"/>
      <c r="H452" s="74"/>
      <c r="I452" s="191"/>
      <c r="J452" s="74"/>
      <c r="K452" s="74"/>
      <c r="L452" s="72"/>
      <c r="M452" s="235"/>
      <c r="N452" s="47"/>
      <c r="O452" s="47"/>
      <c r="P452" s="47"/>
      <c r="Q452" s="47"/>
      <c r="R452" s="47"/>
      <c r="S452" s="47"/>
      <c r="T452" s="95"/>
      <c r="AT452" s="24" t="s">
        <v>156</v>
      </c>
      <c r="AU452" s="24" t="s">
        <v>84</v>
      </c>
    </row>
    <row r="453" s="10" customFormat="1" ht="37.44001" customHeight="1">
      <c r="B453" s="205"/>
      <c r="C453" s="206"/>
      <c r="D453" s="207" t="s">
        <v>74</v>
      </c>
      <c r="E453" s="208" t="s">
        <v>575</v>
      </c>
      <c r="F453" s="208" t="s">
        <v>576</v>
      </c>
      <c r="G453" s="206"/>
      <c r="H453" s="206"/>
      <c r="I453" s="209"/>
      <c r="J453" s="210">
        <f>BK453</f>
        <v>0</v>
      </c>
      <c r="K453" s="206"/>
      <c r="L453" s="211"/>
      <c r="M453" s="212"/>
      <c r="N453" s="213"/>
      <c r="O453" s="213"/>
      <c r="P453" s="214">
        <f>P454+P536+P613+P628+P634+P640+P700+P825+P896+P968+P1003+P1012</f>
        <v>0</v>
      </c>
      <c r="Q453" s="213"/>
      <c r="R453" s="214">
        <f>R454+R536+R613+R628+R634+R640+R700+R825+R896+R968+R1003+R1012</f>
        <v>63.501123750000012</v>
      </c>
      <c r="S453" s="213"/>
      <c r="T453" s="215">
        <f>T454+T536+T613+T628+T634+T640+T700+T825+T896+T968+T1003+T1012</f>
        <v>33.103669820000007</v>
      </c>
      <c r="AR453" s="216" t="s">
        <v>84</v>
      </c>
      <c r="AT453" s="217" t="s">
        <v>74</v>
      </c>
      <c r="AU453" s="217" t="s">
        <v>75</v>
      </c>
      <c r="AY453" s="216" t="s">
        <v>147</v>
      </c>
      <c r="BK453" s="218">
        <f>BK454+BK536+BK613+BK628+BK634+BK640+BK700+BK825+BK896+BK968+BK1003+BK1012</f>
        <v>0</v>
      </c>
    </row>
    <row r="454" s="10" customFormat="1" ht="19.92" customHeight="1">
      <c r="B454" s="205"/>
      <c r="C454" s="206"/>
      <c r="D454" s="207" t="s">
        <v>74</v>
      </c>
      <c r="E454" s="219" t="s">
        <v>577</v>
      </c>
      <c r="F454" s="219" t="s">
        <v>578</v>
      </c>
      <c r="G454" s="206"/>
      <c r="H454" s="206"/>
      <c r="I454" s="209"/>
      <c r="J454" s="220">
        <f>BK454</f>
        <v>0</v>
      </c>
      <c r="K454" s="206"/>
      <c r="L454" s="211"/>
      <c r="M454" s="212"/>
      <c r="N454" s="213"/>
      <c r="O454" s="213"/>
      <c r="P454" s="214">
        <f>SUM(P455:P535)</f>
        <v>0</v>
      </c>
      <c r="Q454" s="213"/>
      <c r="R454" s="214">
        <f>SUM(R455:R535)</f>
        <v>5.6869643400000012</v>
      </c>
      <c r="S454" s="213"/>
      <c r="T454" s="215">
        <f>SUM(T455:T535)</f>
        <v>7.6811499999999997</v>
      </c>
      <c r="AR454" s="216" t="s">
        <v>84</v>
      </c>
      <c r="AT454" s="217" t="s">
        <v>74</v>
      </c>
      <c r="AU454" s="217" t="s">
        <v>24</v>
      </c>
      <c r="AY454" s="216" t="s">
        <v>147</v>
      </c>
      <c r="BK454" s="218">
        <f>SUM(BK455:BK535)</f>
        <v>0</v>
      </c>
    </row>
    <row r="455" s="1" customFormat="1" ht="16.5" customHeight="1">
      <c r="B455" s="46"/>
      <c r="C455" s="221" t="s">
        <v>579</v>
      </c>
      <c r="D455" s="221" t="s">
        <v>149</v>
      </c>
      <c r="E455" s="222" t="s">
        <v>580</v>
      </c>
      <c r="F455" s="223" t="s">
        <v>581</v>
      </c>
      <c r="G455" s="224" t="s">
        <v>152</v>
      </c>
      <c r="H455" s="225">
        <v>582.57799999999997</v>
      </c>
      <c r="I455" s="226"/>
      <c r="J455" s="227">
        <f>ROUND(I455*H455,2)</f>
        <v>0</v>
      </c>
      <c r="K455" s="223" t="s">
        <v>153</v>
      </c>
      <c r="L455" s="72"/>
      <c r="M455" s="228" t="s">
        <v>22</v>
      </c>
      <c r="N455" s="229" t="s">
        <v>46</v>
      </c>
      <c r="O455" s="47"/>
      <c r="P455" s="230">
        <f>O455*H455</f>
        <v>0</v>
      </c>
      <c r="Q455" s="230">
        <v>0</v>
      </c>
      <c r="R455" s="230">
        <f>Q455*H455</f>
        <v>0</v>
      </c>
      <c r="S455" s="230">
        <v>0.01</v>
      </c>
      <c r="T455" s="231">
        <f>S455*H455</f>
        <v>5.82578</v>
      </c>
      <c r="AR455" s="24" t="s">
        <v>245</v>
      </c>
      <c r="AT455" s="24" t="s">
        <v>149</v>
      </c>
      <c r="AU455" s="24" t="s">
        <v>84</v>
      </c>
      <c r="AY455" s="24" t="s">
        <v>147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24" t="s">
        <v>24</v>
      </c>
      <c r="BK455" s="232">
        <f>ROUND(I455*H455,2)</f>
        <v>0</v>
      </c>
      <c r="BL455" s="24" t="s">
        <v>245</v>
      </c>
      <c r="BM455" s="24" t="s">
        <v>582</v>
      </c>
    </row>
    <row r="456" s="1" customFormat="1">
      <c r="B456" s="46"/>
      <c r="C456" s="74"/>
      <c r="D456" s="233" t="s">
        <v>156</v>
      </c>
      <c r="E456" s="74"/>
      <c r="F456" s="234" t="s">
        <v>583</v>
      </c>
      <c r="G456" s="74"/>
      <c r="H456" s="74"/>
      <c r="I456" s="191"/>
      <c r="J456" s="74"/>
      <c r="K456" s="74"/>
      <c r="L456" s="72"/>
      <c r="M456" s="235"/>
      <c r="N456" s="47"/>
      <c r="O456" s="47"/>
      <c r="P456" s="47"/>
      <c r="Q456" s="47"/>
      <c r="R456" s="47"/>
      <c r="S456" s="47"/>
      <c r="T456" s="95"/>
      <c r="AT456" s="24" t="s">
        <v>156</v>
      </c>
      <c r="AU456" s="24" t="s">
        <v>84</v>
      </c>
    </row>
    <row r="457" s="11" customFormat="1">
      <c r="B457" s="236"/>
      <c r="C457" s="237"/>
      <c r="D457" s="233" t="s">
        <v>158</v>
      </c>
      <c r="E457" s="238" t="s">
        <v>22</v>
      </c>
      <c r="F457" s="239" t="s">
        <v>584</v>
      </c>
      <c r="G457" s="237"/>
      <c r="H457" s="240">
        <v>535.79999999999995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AT457" s="246" t="s">
        <v>158</v>
      </c>
      <c r="AU457" s="246" t="s">
        <v>84</v>
      </c>
      <c r="AV457" s="11" t="s">
        <v>84</v>
      </c>
      <c r="AW457" s="11" t="s">
        <v>39</v>
      </c>
      <c r="AX457" s="11" t="s">
        <v>75</v>
      </c>
      <c r="AY457" s="246" t="s">
        <v>147</v>
      </c>
    </row>
    <row r="458" s="11" customFormat="1">
      <c r="B458" s="236"/>
      <c r="C458" s="237"/>
      <c r="D458" s="233" t="s">
        <v>158</v>
      </c>
      <c r="E458" s="238" t="s">
        <v>22</v>
      </c>
      <c r="F458" s="239" t="s">
        <v>585</v>
      </c>
      <c r="G458" s="237"/>
      <c r="H458" s="240">
        <v>24.515999999999998</v>
      </c>
      <c r="I458" s="241"/>
      <c r="J458" s="237"/>
      <c r="K458" s="237"/>
      <c r="L458" s="242"/>
      <c r="M458" s="243"/>
      <c r="N458" s="244"/>
      <c r="O458" s="244"/>
      <c r="P458" s="244"/>
      <c r="Q458" s="244"/>
      <c r="R458" s="244"/>
      <c r="S458" s="244"/>
      <c r="T458" s="245"/>
      <c r="AT458" s="246" t="s">
        <v>158</v>
      </c>
      <c r="AU458" s="246" t="s">
        <v>84</v>
      </c>
      <c r="AV458" s="11" t="s">
        <v>84</v>
      </c>
      <c r="AW458" s="11" t="s">
        <v>39</v>
      </c>
      <c r="AX458" s="11" t="s">
        <v>75</v>
      </c>
      <c r="AY458" s="246" t="s">
        <v>147</v>
      </c>
    </row>
    <row r="459" s="11" customFormat="1">
      <c r="B459" s="236"/>
      <c r="C459" s="237"/>
      <c r="D459" s="233" t="s">
        <v>158</v>
      </c>
      <c r="E459" s="238" t="s">
        <v>22</v>
      </c>
      <c r="F459" s="239" t="s">
        <v>586</v>
      </c>
      <c r="G459" s="237"/>
      <c r="H459" s="240">
        <v>22.262</v>
      </c>
      <c r="I459" s="241"/>
      <c r="J459" s="237"/>
      <c r="K459" s="237"/>
      <c r="L459" s="242"/>
      <c r="M459" s="243"/>
      <c r="N459" s="244"/>
      <c r="O459" s="244"/>
      <c r="P459" s="244"/>
      <c r="Q459" s="244"/>
      <c r="R459" s="244"/>
      <c r="S459" s="244"/>
      <c r="T459" s="245"/>
      <c r="AT459" s="246" t="s">
        <v>158</v>
      </c>
      <c r="AU459" s="246" t="s">
        <v>84</v>
      </c>
      <c r="AV459" s="11" t="s">
        <v>84</v>
      </c>
      <c r="AW459" s="11" t="s">
        <v>39</v>
      </c>
      <c r="AX459" s="11" t="s">
        <v>75</v>
      </c>
      <c r="AY459" s="246" t="s">
        <v>147</v>
      </c>
    </row>
    <row r="460" s="12" customFormat="1">
      <c r="B460" s="247"/>
      <c r="C460" s="248"/>
      <c r="D460" s="233" t="s">
        <v>158</v>
      </c>
      <c r="E460" s="249" t="s">
        <v>22</v>
      </c>
      <c r="F460" s="250" t="s">
        <v>166</v>
      </c>
      <c r="G460" s="248"/>
      <c r="H460" s="251">
        <v>582.57799999999997</v>
      </c>
      <c r="I460" s="252"/>
      <c r="J460" s="248"/>
      <c r="K460" s="248"/>
      <c r="L460" s="253"/>
      <c r="M460" s="254"/>
      <c r="N460" s="255"/>
      <c r="O460" s="255"/>
      <c r="P460" s="255"/>
      <c r="Q460" s="255"/>
      <c r="R460" s="255"/>
      <c r="S460" s="255"/>
      <c r="T460" s="256"/>
      <c r="AT460" s="257" t="s">
        <v>158</v>
      </c>
      <c r="AU460" s="257" t="s">
        <v>84</v>
      </c>
      <c r="AV460" s="12" t="s">
        <v>154</v>
      </c>
      <c r="AW460" s="12" t="s">
        <v>39</v>
      </c>
      <c r="AX460" s="12" t="s">
        <v>24</v>
      </c>
      <c r="AY460" s="257" t="s">
        <v>147</v>
      </c>
    </row>
    <row r="461" s="1" customFormat="1" ht="25.5" customHeight="1">
      <c r="B461" s="46"/>
      <c r="C461" s="221" t="s">
        <v>587</v>
      </c>
      <c r="D461" s="221" t="s">
        <v>149</v>
      </c>
      <c r="E461" s="222" t="s">
        <v>588</v>
      </c>
      <c r="F461" s="223" t="s">
        <v>589</v>
      </c>
      <c r="G461" s="224" t="s">
        <v>152</v>
      </c>
      <c r="H461" s="225">
        <v>649.10799999999995</v>
      </c>
      <c r="I461" s="226"/>
      <c r="J461" s="227">
        <f>ROUND(I461*H461,2)</f>
        <v>0</v>
      </c>
      <c r="K461" s="223" t="s">
        <v>153</v>
      </c>
      <c r="L461" s="72"/>
      <c r="M461" s="228" t="s">
        <v>22</v>
      </c>
      <c r="N461" s="229" t="s">
        <v>46</v>
      </c>
      <c r="O461" s="47"/>
      <c r="P461" s="230">
        <f>O461*H461</f>
        <v>0</v>
      </c>
      <c r="Q461" s="230">
        <v>0</v>
      </c>
      <c r="R461" s="230">
        <f>Q461*H461</f>
        <v>0</v>
      </c>
      <c r="S461" s="230">
        <v>0</v>
      </c>
      <c r="T461" s="231">
        <f>S461*H461</f>
        <v>0</v>
      </c>
      <c r="AR461" s="24" t="s">
        <v>245</v>
      </c>
      <c r="AT461" s="24" t="s">
        <v>149</v>
      </c>
      <c r="AU461" s="24" t="s">
        <v>84</v>
      </c>
      <c r="AY461" s="24" t="s">
        <v>147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24" t="s">
        <v>24</v>
      </c>
      <c r="BK461" s="232">
        <f>ROUND(I461*H461,2)</f>
        <v>0</v>
      </c>
      <c r="BL461" s="24" t="s">
        <v>245</v>
      </c>
      <c r="BM461" s="24" t="s">
        <v>590</v>
      </c>
    </row>
    <row r="462" s="1" customFormat="1">
      <c r="B462" s="46"/>
      <c r="C462" s="74"/>
      <c r="D462" s="233" t="s">
        <v>156</v>
      </c>
      <c r="E462" s="74"/>
      <c r="F462" s="234" t="s">
        <v>591</v>
      </c>
      <c r="G462" s="74"/>
      <c r="H462" s="74"/>
      <c r="I462" s="191"/>
      <c r="J462" s="74"/>
      <c r="K462" s="74"/>
      <c r="L462" s="72"/>
      <c r="M462" s="235"/>
      <c r="N462" s="47"/>
      <c r="O462" s="47"/>
      <c r="P462" s="47"/>
      <c r="Q462" s="47"/>
      <c r="R462" s="47"/>
      <c r="S462" s="47"/>
      <c r="T462" s="95"/>
      <c r="AT462" s="24" t="s">
        <v>156</v>
      </c>
      <c r="AU462" s="24" t="s">
        <v>84</v>
      </c>
    </row>
    <row r="463" s="11" customFormat="1">
      <c r="B463" s="236"/>
      <c r="C463" s="237"/>
      <c r="D463" s="233" t="s">
        <v>158</v>
      </c>
      <c r="E463" s="238" t="s">
        <v>22</v>
      </c>
      <c r="F463" s="239" t="s">
        <v>592</v>
      </c>
      <c r="G463" s="237"/>
      <c r="H463" s="240">
        <v>535.79999999999995</v>
      </c>
      <c r="I463" s="241"/>
      <c r="J463" s="237"/>
      <c r="K463" s="237"/>
      <c r="L463" s="242"/>
      <c r="M463" s="243"/>
      <c r="N463" s="244"/>
      <c r="O463" s="244"/>
      <c r="P463" s="244"/>
      <c r="Q463" s="244"/>
      <c r="R463" s="244"/>
      <c r="S463" s="244"/>
      <c r="T463" s="245"/>
      <c r="AT463" s="246" t="s">
        <v>158</v>
      </c>
      <c r="AU463" s="246" t="s">
        <v>84</v>
      </c>
      <c r="AV463" s="11" t="s">
        <v>84</v>
      </c>
      <c r="AW463" s="11" t="s">
        <v>39</v>
      </c>
      <c r="AX463" s="11" t="s">
        <v>75</v>
      </c>
      <c r="AY463" s="246" t="s">
        <v>147</v>
      </c>
    </row>
    <row r="464" s="11" customFormat="1">
      <c r="B464" s="236"/>
      <c r="C464" s="237"/>
      <c r="D464" s="233" t="s">
        <v>158</v>
      </c>
      <c r="E464" s="238" t="s">
        <v>22</v>
      </c>
      <c r="F464" s="239" t="s">
        <v>593</v>
      </c>
      <c r="G464" s="237"/>
      <c r="H464" s="240">
        <v>66.530000000000001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AT464" s="246" t="s">
        <v>158</v>
      </c>
      <c r="AU464" s="246" t="s">
        <v>84</v>
      </c>
      <c r="AV464" s="11" t="s">
        <v>84</v>
      </c>
      <c r="AW464" s="11" t="s">
        <v>39</v>
      </c>
      <c r="AX464" s="11" t="s">
        <v>75</v>
      </c>
      <c r="AY464" s="246" t="s">
        <v>147</v>
      </c>
    </row>
    <row r="465" s="11" customFormat="1">
      <c r="B465" s="236"/>
      <c r="C465" s="237"/>
      <c r="D465" s="233" t="s">
        <v>158</v>
      </c>
      <c r="E465" s="238" t="s">
        <v>22</v>
      </c>
      <c r="F465" s="239" t="s">
        <v>594</v>
      </c>
      <c r="G465" s="237"/>
      <c r="H465" s="240">
        <v>12.380000000000001</v>
      </c>
      <c r="I465" s="241"/>
      <c r="J465" s="237"/>
      <c r="K465" s="237"/>
      <c r="L465" s="242"/>
      <c r="M465" s="243"/>
      <c r="N465" s="244"/>
      <c r="O465" s="244"/>
      <c r="P465" s="244"/>
      <c r="Q465" s="244"/>
      <c r="R465" s="244"/>
      <c r="S465" s="244"/>
      <c r="T465" s="245"/>
      <c r="AT465" s="246" t="s">
        <v>158</v>
      </c>
      <c r="AU465" s="246" t="s">
        <v>84</v>
      </c>
      <c r="AV465" s="11" t="s">
        <v>84</v>
      </c>
      <c r="AW465" s="11" t="s">
        <v>39</v>
      </c>
      <c r="AX465" s="11" t="s">
        <v>75</v>
      </c>
      <c r="AY465" s="246" t="s">
        <v>147</v>
      </c>
    </row>
    <row r="466" s="11" customFormat="1">
      <c r="B466" s="236"/>
      <c r="C466" s="237"/>
      <c r="D466" s="233" t="s">
        <v>158</v>
      </c>
      <c r="E466" s="238" t="s">
        <v>22</v>
      </c>
      <c r="F466" s="239" t="s">
        <v>595</v>
      </c>
      <c r="G466" s="237"/>
      <c r="H466" s="240">
        <v>12.135999999999999</v>
      </c>
      <c r="I466" s="241"/>
      <c r="J466" s="237"/>
      <c r="K466" s="237"/>
      <c r="L466" s="242"/>
      <c r="M466" s="243"/>
      <c r="N466" s="244"/>
      <c r="O466" s="244"/>
      <c r="P466" s="244"/>
      <c r="Q466" s="244"/>
      <c r="R466" s="244"/>
      <c r="S466" s="244"/>
      <c r="T466" s="245"/>
      <c r="AT466" s="246" t="s">
        <v>158</v>
      </c>
      <c r="AU466" s="246" t="s">
        <v>84</v>
      </c>
      <c r="AV466" s="11" t="s">
        <v>84</v>
      </c>
      <c r="AW466" s="11" t="s">
        <v>39</v>
      </c>
      <c r="AX466" s="11" t="s">
        <v>75</v>
      </c>
      <c r="AY466" s="246" t="s">
        <v>147</v>
      </c>
    </row>
    <row r="467" s="11" customFormat="1">
      <c r="B467" s="236"/>
      <c r="C467" s="237"/>
      <c r="D467" s="233" t="s">
        <v>158</v>
      </c>
      <c r="E467" s="238" t="s">
        <v>22</v>
      </c>
      <c r="F467" s="239" t="s">
        <v>596</v>
      </c>
      <c r="G467" s="237"/>
      <c r="H467" s="240">
        <v>11.109999999999999</v>
      </c>
      <c r="I467" s="241"/>
      <c r="J467" s="237"/>
      <c r="K467" s="237"/>
      <c r="L467" s="242"/>
      <c r="M467" s="243"/>
      <c r="N467" s="244"/>
      <c r="O467" s="244"/>
      <c r="P467" s="244"/>
      <c r="Q467" s="244"/>
      <c r="R467" s="244"/>
      <c r="S467" s="244"/>
      <c r="T467" s="245"/>
      <c r="AT467" s="246" t="s">
        <v>158</v>
      </c>
      <c r="AU467" s="246" t="s">
        <v>84</v>
      </c>
      <c r="AV467" s="11" t="s">
        <v>84</v>
      </c>
      <c r="AW467" s="11" t="s">
        <v>39</v>
      </c>
      <c r="AX467" s="11" t="s">
        <v>75</v>
      </c>
      <c r="AY467" s="246" t="s">
        <v>147</v>
      </c>
    </row>
    <row r="468" s="11" customFormat="1">
      <c r="B468" s="236"/>
      <c r="C468" s="237"/>
      <c r="D468" s="233" t="s">
        <v>158</v>
      </c>
      <c r="E468" s="238" t="s">
        <v>22</v>
      </c>
      <c r="F468" s="239" t="s">
        <v>597</v>
      </c>
      <c r="G468" s="237"/>
      <c r="H468" s="240">
        <v>11.151999999999999</v>
      </c>
      <c r="I468" s="241"/>
      <c r="J468" s="237"/>
      <c r="K468" s="237"/>
      <c r="L468" s="242"/>
      <c r="M468" s="243"/>
      <c r="N468" s="244"/>
      <c r="O468" s="244"/>
      <c r="P468" s="244"/>
      <c r="Q468" s="244"/>
      <c r="R468" s="244"/>
      <c r="S468" s="244"/>
      <c r="T468" s="245"/>
      <c r="AT468" s="246" t="s">
        <v>158</v>
      </c>
      <c r="AU468" s="246" t="s">
        <v>84</v>
      </c>
      <c r="AV468" s="11" t="s">
        <v>84</v>
      </c>
      <c r="AW468" s="11" t="s">
        <v>39</v>
      </c>
      <c r="AX468" s="11" t="s">
        <v>75</v>
      </c>
      <c r="AY468" s="246" t="s">
        <v>147</v>
      </c>
    </row>
    <row r="469" s="12" customFormat="1">
      <c r="B469" s="247"/>
      <c r="C469" s="248"/>
      <c r="D469" s="233" t="s">
        <v>158</v>
      </c>
      <c r="E469" s="249" t="s">
        <v>22</v>
      </c>
      <c r="F469" s="250" t="s">
        <v>166</v>
      </c>
      <c r="G469" s="248"/>
      <c r="H469" s="251">
        <v>649.10799999999995</v>
      </c>
      <c r="I469" s="252"/>
      <c r="J469" s="248"/>
      <c r="K469" s="248"/>
      <c r="L469" s="253"/>
      <c r="M469" s="254"/>
      <c r="N469" s="255"/>
      <c r="O469" s="255"/>
      <c r="P469" s="255"/>
      <c r="Q469" s="255"/>
      <c r="R469" s="255"/>
      <c r="S469" s="255"/>
      <c r="T469" s="256"/>
      <c r="AT469" s="257" t="s">
        <v>158</v>
      </c>
      <c r="AU469" s="257" t="s">
        <v>84</v>
      </c>
      <c r="AV469" s="12" t="s">
        <v>154</v>
      </c>
      <c r="AW469" s="12" t="s">
        <v>39</v>
      </c>
      <c r="AX469" s="12" t="s">
        <v>24</v>
      </c>
      <c r="AY469" s="257" t="s">
        <v>147</v>
      </c>
    </row>
    <row r="470" s="1" customFormat="1" ht="16.5" customHeight="1">
      <c r="B470" s="46"/>
      <c r="C470" s="258" t="s">
        <v>598</v>
      </c>
      <c r="D470" s="258" t="s">
        <v>235</v>
      </c>
      <c r="E470" s="259" t="s">
        <v>599</v>
      </c>
      <c r="F470" s="260" t="s">
        <v>600</v>
      </c>
      <c r="G470" s="261" t="s">
        <v>601</v>
      </c>
      <c r="H470" s="262">
        <v>19.472999999999999</v>
      </c>
      <c r="I470" s="263"/>
      <c r="J470" s="264">
        <f>ROUND(I470*H470,2)</f>
        <v>0</v>
      </c>
      <c r="K470" s="260" t="s">
        <v>153</v>
      </c>
      <c r="L470" s="265"/>
      <c r="M470" s="266" t="s">
        <v>22</v>
      </c>
      <c r="N470" s="267" t="s">
        <v>46</v>
      </c>
      <c r="O470" s="47"/>
      <c r="P470" s="230">
        <f>O470*H470</f>
        <v>0</v>
      </c>
      <c r="Q470" s="230">
        <v>0.001</v>
      </c>
      <c r="R470" s="230">
        <f>Q470*H470</f>
        <v>0.019473000000000001</v>
      </c>
      <c r="S470" s="230">
        <v>0</v>
      </c>
      <c r="T470" s="231">
        <f>S470*H470</f>
        <v>0</v>
      </c>
      <c r="AR470" s="24" t="s">
        <v>372</v>
      </c>
      <c r="AT470" s="24" t="s">
        <v>235</v>
      </c>
      <c r="AU470" s="24" t="s">
        <v>84</v>
      </c>
      <c r="AY470" s="24" t="s">
        <v>147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24" t="s">
        <v>24</v>
      </c>
      <c r="BK470" s="232">
        <f>ROUND(I470*H470,2)</f>
        <v>0</v>
      </c>
      <c r="BL470" s="24" t="s">
        <v>245</v>
      </c>
      <c r="BM470" s="24" t="s">
        <v>602</v>
      </c>
    </row>
    <row r="471" s="1" customFormat="1">
      <c r="B471" s="46"/>
      <c r="C471" s="74"/>
      <c r="D471" s="233" t="s">
        <v>156</v>
      </c>
      <c r="E471" s="74"/>
      <c r="F471" s="234" t="s">
        <v>603</v>
      </c>
      <c r="G471" s="74"/>
      <c r="H471" s="74"/>
      <c r="I471" s="191"/>
      <c r="J471" s="74"/>
      <c r="K471" s="74"/>
      <c r="L471" s="72"/>
      <c r="M471" s="235"/>
      <c r="N471" s="47"/>
      <c r="O471" s="47"/>
      <c r="P471" s="47"/>
      <c r="Q471" s="47"/>
      <c r="R471" s="47"/>
      <c r="S471" s="47"/>
      <c r="T471" s="95"/>
      <c r="AT471" s="24" t="s">
        <v>156</v>
      </c>
      <c r="AU471" s="24" t="s">
        <v>84</v>
      </c>
    </row>
    <row r="472" s="11" customFormat="1">
      <c r="B472" s="236"/>
      <c r="C472" s="237"/>
      <c r="D472" s="233" t="s">
        <v>158</v>
      </c>
      <c r="E472" s="237"/>
      <c r="F472" s="239" t="s">
        <v>604</v>
      </c>
      <c r="G472" s="237"/>
      <c r="H472" s="240">
        <v>19.472999999999999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AT472" s="246" t="s">
        <v>158</v>
      </c>
      <c r="AU472" s="246" t="s">
        <v>84</v>
      </c>
      <c r="AV472" s="11" t="s">
        <v>84</v>
      </c>
      <c r="AW472" s="11" t="s">
        <v>6</v>
      </c>
      <c r="AX472" s="11" t="s">
        <v>24</v>
      </c>
      <c r="AY472" s="246" t="s">
        <v>147</v>
      </c>
    </row>
    <row r="473" s="1" customFormat="1" ht="25.5" customHeight="1">
      <c r="B473" s="46"/>
      <c r="C473" s="221" t="s">
        <v>605</v>
      </c>
      <c r="D473" s="221" t="s">
        <v>149</v>
      </c>
      <c r="E473" s="222" t="s">
        <v>606</v>
      </c>
      <c r="F473" s="223" t="s">
        <v>607</v>
      </c>
      <c r="G473" s="224" t="s">
        <v>152</v>
      </c>
      <c r="H473" s="225">
        <v>649.10799999999995</v>
      </c>
      <c r="I473" s="226"/>
      <c r="J473" s="227">
        <f>ROUND(I473*H473,2)</f>
        <v>0</v>
      </c>
      <c r="K473" s="223" t="s">
        <v>153</v>
      </c>
      <c r="L473" s="72"/>
      <c r="M473" s="228" t="s">
        <v>22</v>
      </c>
      <c r="N473" s="229" t="s">
        <v>46</v>
      </c>
      <c r="O473" s="47"/>
      <c r="P473" s="230">
        <f>O473*H473</f>
        <v>0</v>
      </c>
      <c r="Q473" s="230">
        <v>0.00088000000000000003</v>
      </c>
      <c r="R473" s="230">
        <f>Q473*H473</f>
        <v>0.57121504000000001</v>
      </c>
      <c r="S473" s="230">
        <v>0</v>
      </c>
      <c r="T473" s="231">
        <f>S473*H473</f>
        <v>0</v>
      </c>
      <c r="AR473" s="24" t="s">
        <v>245</v>
      </c>
      <c r="AT473" s="24" t="s">
        <v>149</v>
      </c>
      <c r="AU473" s="24" t="s">
        <v>84</v>
      </c>
      <c r="AY473" s="24" t="s">
        <v>147</v>
      </c>
      <c r="BE473" s="232">
        <f>IF(N473="základní",J473,0)</f>
        <v>0</v>
      </c>
      <c r="BF473" s="232">
        <f>IF(N473="snížená",J473,0)</f>
        <v>0</v>
      </c>
      <c r="BG473" s="232">
        <f>IF(N473="zákl. přenesená",J473,0)</f>
        <v>0</v>
      </c>
      <c r="BH473" s="232">
        <f>IF(N473="sníž. přenesená",J473,0)</f>
        <v>0</v>
      </c>
      <c r="BI473" s="232">
        <f>IF(N473="nulová",J473,0)</f>
        <v>0</v>
      </c>
      <c r="BJ473" s="24" t="s">
        <v>24</v>
      </c>
      <c r="BK473" s="232">
        <f>ROUND(I473*H473,2)</f>
        <v>0</v>
      </c>
      <c r="BL473" s="24" t="s">
        <v>245</v>
      </c>
      <c r="BM473" s="24" t="s">
        <v>608</v>
      </c>
    </row>
    <row r="474" s="1" customFormat="1">
      <c r="B474" s="46"/>
      <c r="C474" s="74"/>
      <c r="D474" s="233" t="s">
        <v>156</v>
      </c>
      <c r="E474" s="74"/>
      <c r="F474" s="234" t="s">
        <v>609</v>
      </c>
      <c r="G474" s="74"/>
      <c r="H474" s="74"/>
      <c r="I474" s="191"/>
      <c r="J474" s="74"/>
      <c r="K474" s="74"/>
      <c r="L474" s="72"/>
      <c r="M474" s="235"/>
      <c r="N474" s="47"/>
      <c r="O474" s="47"/>
      <c r="P474" s="47"/>
      <c r="Q474" s="47"/>
      <c r="R474" s="47"/>
      <c r="S474" s="47"/>
      <c r="T474" s="95"/>
      <c r="AT474" s="24" t="s">
        <v>156</v>
      </c>
      <c r="AU474" s="24" t="s">
        <v>84</v>
      </c>
    </row>
    <row r="475" s="11" customFormat="1">
      <c r="B475" s="236"/>
      <c r="C475" s="237"/>
      <c r="D475" s="233" t="s">
        <v>158</v>
      </c>
      <c r="E475" s="238" t="s">
        <v>22</v>
      </c>
      <c r="F475" s="239" t="s">
        <v>592</v>
      </c>
      <c r="G475" s="237"/>
      <c r="H475" s="240">
        <v>535.79999999999995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AT475" s="246" t="s">
        <v>158</v>
      </c>
      <c r="AU475" s="246" t="s">
        <v>84</v>
      </c>
      <c r="AV475" s="11" t="s">
        <v>84</v>
      </c>
      <c r="AW475" s="11" t="s">
        <v>39</v>
      </c>
      <c r="AX475" s="11" t="s">
        <v>75</v>
      </c>
      <c r="AY475" s="246" t="s">
        <v>147</v>
      </c>
    </row>
    <row r="476" s="11" customFormat="1">
      <c r="B476" s="236"/>
      <c r="C476" s="237"/>
      <c r="D476" s="233" t="s">
        <v>158</v>
      </c>
      <c r="E476" s="238" t="s">
        <v>22</v>
      </c>
      <c r="F476" s="239" t="s">
        <v>593</v>
      </c>
      <c r="G476" s="237"/>
      <c r="H476" s="240">
        <v>66.530000000000001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AT476" s="246" t="s">
        <v>158</v>
      </c>
      <c r="AU476" s="246" t="s">
        <v>84</v>
      </c>
      <c r="AV476" s="11" t="s">
        <v>84</v>
      </c>
      <c r="AW476" s="11" t="s">
        <v>39</v>
      </c>
      <c r="AX476" s="11" t="s">
        <v>75</v>
      </c>
      <c r="AY476" s="246" t="s">
        <v>147</v>
      </c>
    </row>
    <row r="477" s="11" customFormat="1">
      <c r="B477" s="236"/>
      <c r="C477" s="237"/>
      <c r="D477" s="233" t="s">
        <v>158</v>
      </c>
      <c r="E477" s="238" t="s">
        <v>22</v>
      </c>
      <c r="F477" s="239" t="s">
        <v>594</v>
      </c>
      <c r="G477" s="237"/>
      <c r="H477" s="240">
        <v>12.380000000000001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AT477" s="246" t="s">
        <v>158</v>
      </c>
      <c r="AU477" s="246" t="s">
        <v>84</v>
      </c>
      <c r="AV477" s="11" t="s">
        <v>84</v>
      </c>
      <c r="AW477" s="11" t="s">
        <v>39</v>
      </c>
      <c r="AX477" s="11" t="s">
        <v>75</v>
      </c>
      <c r="AY477" s="246" t="s">
        <v>147</v>
      </c>
    </row>
    <row r="478" s="11" customFormat="1">
      <c r="B478" s="236"/>
      <c r="C478" s="237"/>
      <c r="D478" s="233" t="s">
        <v>158</v>
      </c>
      <c r="E478" s="238" t="s">
        <v>22</v>
      </c>
      <c r="F478" s="239" t="s">
        <v>595</v>
      </c>
      <c r="G478" s="237"/>
      <c r="H478" s="240">
        <v>12.135999999999999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AT478" s="246" t="s">
        <v>158</v>
      </c>
      <c r="AU478" s="246" t="s">
        <v>84</v>
      </c>
      <c r="AV478" s="11" t="s">
        <v>84</v>
      </c>
      <c r="AW478" s="11" t="s">
        <v>39</v>
      </c>
      <c r="AX478" s="11" t="s">
        <v>75</v>
      </c>
      <c r="AY478" s="246" t="s">
        <v>147</v>
      </c>
    </row>
    <row r="479" s="11" customFormat="1">
      <c r="B479" s="236"/>
      <c r="C479" s="237"/>
      <c r="D479" s="233" t="s">
        <v>158</v>
      </c>
      <c r="E479" s="238" t="s">
        <v>22</v>
      </c>
      <c r="F479" s="239" t="s">
        <v>596</v>
      </c>
      <c r="G479" s="237"/>
      <c r="H479" s="240">
        <v>11.109999999999999</v>
      </c>
      <c r="I479" s="241"/>
      <c r="J479" s="237"/>
      <c r="K479" s="237"/>
      <c r="L479" s="242"/>
      <c r="M479" s="243"/>
      <c r="N479" s="244"/>
      <c r="O479" s="244"/>
      <c r="P479" s="244"/>
      <c r="Q479" s="244"/>
      <c r="R479" s="244"/>
      <c r="S479" s="244"/>
      <c r="T479" s="245"/>
      <c r="AT479" s="246" t="s">
        <v>158</v>
      </c>
      <c r="AU479" s="246" t="s">
        <v>84</v>
      </c>
      <c r="AV479" s="11" t="s">
        <v>84</v>
      </c>
      <c r="AW479" s="11" t="s">
        <v>39</v>
      </c>
      <c r="AX479" s="11" t="s">
        <v>75</v>
      </c>
      <c r="AY479" s="246" t="s">
        <v>147</v>
      </c>
    </row>
    <row r="480" s="11" customFormat="1">
      <c r="B480" s="236"/>
      <c r="C480" s="237"/>
      <c r="D480" s="233" t="s">
        <v>158</v>
      </c>
      <c r="E480" s="238" t="s">
        <v>22</v>
      </c>
      <c r="F480" s="239" t="s">
        <v>597</v>
      </c>
      <c r="G480" s="237"/>
      <c r="H480" s="240">
        <v>11.151999999999999</v>
      </c>
      <c r="I480" s="241"/>
      <c r="J480" s="237"/>
      <c r="K480" s="237"/>
      <c r="L480" s="242"/>
      <c r="M480" s="243"/>
      <c r="N480" s="244"/>
      <c r="O480" s="244"/>
      <c r="P480" s="244"/>
      <c r="Q480" s="244"/>
      <c r="R480" s="244"/>
      <c r="S480" s="244"/>
      <c r="T480" s="245"/>
      <c r="AT480" s="246" t="s">
        <v>158</v>
      </c>
      <c r="AU480" s="246" t="s">
        <v>84</v>
      </c>
      <c r="AV480" s="11" t="s">
        <v>84</v>
      </c>
      <c r="AW480" s="11" t="s">
        <v>39</v>
      </c>
      <c r="AX480" s="11" t="s">
        <v>75</v>
      </c>
      <c r="AY480" s="246" t="s">
        <v>147</v>
      </c>
    </row>
    <row r="481" s="12" customFormat="1">
      <c r="B481" s="247"/>
      <c r="C481" s="248"/>
      <c r="D481" s="233" t="s">
        <v>158</v>
      </c>
      <c r="E481" s="249" t="s">
        <v>22</v>
      </c>
      <c r="F481" s="250" t="s">
        <v>166</v>
      </c>
      <c r="G481" s="248"/>
      <c r="H481" s="251">
        <v>649.10799999999995</v>
      </c>
      <c r="I481" s="252"/>
      <c r="J481" s="248"/>
      <c r="K481" s="248"/>
      <c r="L481" s="253"/>
      <c r="M481" s="254"/>
      <c r="N481" s="255"/>
      <c r="O481" s="255"/>
      <c r="P481" s="255"/>
      <c r="Q481" s="255"/>
      <c r="R481" s="255"/>
      <c r="S481" s="255"/>
      <c r="T481" s="256"/>
      <c r="AT481" s="257" t="s">
        <v>158</v>
      </c>
      <c r="AU481" s="257" t="s">
        <v>84</v>
      </c>
      <c r="AV481" s="12" t="s">
        <v>154</v>
      </c>
      <c r="AW481" s="12" t="s">
        <v>39</v>
      </c>
      <c r="AX481" s="12" t="s">
        <v>24</v>
      </c>
      <c r="AY481" s="257" t="s">
        <v>147</v>
      </c>
    </row>
    <row r="482" s="1" customFormat="1" ht="16.5" customHeight="1">
      <c r="B482" s="46"/>
      <c r="C482" s="258" t="s">
        <v>610</v>
      </c>
      <c r="D482" s="258" t="s">
        <v>235</v>
      </c>
      <c r="E482" s="259" t="s">
        <v>611</v>
      </c>
      <c r="F482" s="260" t="s">
        <v>612</v>
      </c>
      <c r="G482" s="261" t="s">
        <v>152</v>
      </c>
      <c r="H482" s="262">
        <v>746.47400000000005</v>
      </c>
      <c r="I482" s="263"/>
      <c r="J482" s="264">
        <f>ROUND(I482*H482,2)</f>
        <v>0</v>
      </c>
      <c r="K482" s="260" t="s">
        <v>153</v>
      </c>
      <c r="L482" s="265"/>
      <c r="M482" s="266" t="s">
        <v>22</v>
      </c>
      <c r="N482" s="267" t="s">
        <v>46</v>
      </c>
      <c r="O482" s="47"/>
      <c r="P482" s="230">
        <f>O482*H482</f>
        <v>0</v>
      </c>
      <c r="Q482" s="230">
        <v>0.0041000000000000003</v>
      </c>
      <c r="R482" s="230">
        <f>Q482*H482</f>
        <v>3.0605434000000002</v>
      </c>
      <c r="S482" s="230">
        <v>0</v>
      </c>
      <c r="T482" s="231">
        <f>S482*H482</f>
        <v>0</v>
      </c>
      <c r="AR482" s="24" t="s">
        <v>372</v>
      </c>
      <c r="AT482" s="24" t="s">
        <v>235</v>
      </c>
      <c r="AU482" s="24" t="s">
        <v>84</v>
      </c>
      <c r="AY482" s="24" t="s">
        <v>147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24" t="s">
        <v>24</v>
      </c>
      <c r="BK482" s="232">
        <f>ROUND(I482*H482,2)</f>
        <v>0</v>
      </c>
      <c r="BL482" s="24" t="s">
        <v>245</v>
      </c>
      <c r="BM482" s="24" t="s">
        <v>613</v>
      </c>
    </row>
    <row r="483" s="1" customFormat="1">
      <c r="B483" s="46"/>
      <c r="C483" s="74"/>
      <c r="D483" s="233" t="s">
        <v>156</v>
      </c>
      <c r="E483" s="74"/>
      <c r="F483" s="234" t="s">
        <v>614</v>
      </c>
      <c r="G483" s="74"/>
      <c r="H483" s="74"/>
      <c r="I483" s="191"/>
      <c r="J483" s="74"/>
      <c r="K483" s="74"/>
      <c r="L483" s="72"/>
      <c r="M483" s="235"/>
      <c r="N483" s="47"/>
      <c r="O483" s="47"/>
      <c r="P483" s="47"/>
      <c r="Q483" s="47"/>
      <c r="R483" s="47"/>
      <c r="S483" s="47"/>
      <c r="T483" s="95"/>
      <c r="AT483" s="24" t="s">
        <v>156</v>
      </c>
      <c r="AU483" s="24" t="s">
        <v>84</v>
      </c>
    </row>
    <row r="484" s="11" customFormat="1">
      <c r="B484" s="236"/>
      <c r="C484" s="237"/>
      <c r="D484" s="233" t="s">
        <v>158</v>
      </c>
      <c r="E484" s="237"/>
      <c r="F484" s="239" t="s">
        <v>615</v>
      </c>
      <c r="G484" s="237"/>
      <c r="H484" s="240">
        <v>746.47400000000005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AT484" s="246" t="s">
        <v>158</v>
      </c>
      <c r="AU484" s="246" t="s">
        <v>84</v>
      </c>
      <c r="AV484" s="11" t="s">
        <v>84</v>
      </c>
      <c r="AW484" s="11" t="s">
        <v>6</v>
      </c>
      <c r="AX484" s="11" t="s">
        <v>24</v>
      </c>
      <c r="AY484" s="246" t="s">
        <v>147</v>
      </c>
    </row>
    <row r="485" s="1" customFormat="1" ht="25.5" customHeight="1">
      <c r="B485" s="46"/>
      <c r="C485" s="221" t="s">
        <v>616</v>
      </c>
      <c r="D485" s="221" t="s">
        <v>149</v>
      </c>
      <c r="E485" s="222" t="s">
        <v>617</v>
      </c>
      <c r="F485" s="223" t="s">
        <v>618</v>
      </c>
      <c r="G485" s="224" t="s">
        <v>187</v>
      </c>
      <c r="H485" s="225">
        <v>156.19999999999999</v>
      </c>
      <c r="I485" s="226"/>
      <c r="J485" s="227">
        <f>ROUND(I485*H485,2)</f>
        <v>0</v>
      </c>
      <c r="K485" s="223" t="s">
        <v>153</v>
      </c>
      <c r="L485" s="72"/>
      <c r="M485" s="228" t="s">
        <v>22</v>
      </c>
      <c r="N485" s="229" t="s">
        <v>46</v>
      </c>
      <c r="O485" s="47"/>
      <c r="P485" s="230">
        <f>O485*H485</f>
        <v>0</v>
      </c>
      <c r="Q485" s="230">
        <v>0.0011100000000000001</v>
      </c>
      <c r="R485" s="230">
        <f>Q485*H485</f>
        <v>0.17338200000000001</v>
      </c>
      <c r="S485" s="230">
        <v>0</v>
      </c>
      <c r="T485" s="231">
        <f>S485*H485</f>
        <v>0</v>
      </c>
      <c r="AR485" s="24" t="s">
        <v>245</v>
      </c>
      <c r="AT485" s="24" t="s">
        <v>149</v>
      </c>
      <c r="AU485" s="24" t="s">
        <v>84</v>
      </c>
      <c r="AY485" s="24" t="s">
        <v>147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24" t="s">
        <v>24</v>
      </c>
      <c r="BK485" s="232">
        <f>ROUND(I485*H485,2)</f>
        <v>0</v>
      </c>
      <c r="BL485" s="24" t="s">
        <v>245</v>
      </c>
      <c r="BM485" s="24" t="s">
        <v>619</v>
      </c>
    </row>
    <row r="486" s="1" customFormat="1">
      <c r="B486" s="46"/>
      <c r="C486" s="74"/>
      <c r="D486" s="233" t="s">
        <v>156</v>
      </c>
      <c r="E486" s="74"/>
      <c r="F486" s="234" t="s">
        <v>620</v>
      </c>
      <c r="G486" s="74"/>
      <c r="H486" s="74"/>
      <c r="I486" s="191"/>
      <c r="J486" s="74"/>
      <c r="K486" s="74"/>
      <c r="L486" s="72"/>
      <c r="M486" s="235"/>
      <c r="N486" s="47"/>
      <c r="O486" s="47"/>
      <c r="P486" s="47"/>
      <c r="Q486" s="47"/>
      <c r="R486" s="47"/>
      <c r="S486" s="47"/>
      <c r="T486" s="95"/>
      <c r="AT486" s="24" t="s">
        <v>156</v>
      </c>
      <c r="AU486" s="24" t="s">
        <v>84</v>
      </c>
    </row>
    <row r="487" s="11" customFormat="1">
      <c r="B487" s="236"/>
      <c r="C487" s="237"/>
      <c r="D487" s="233" t="s">
        <v>158</v>
      </c>
      <c r="E487" s="238" t="s">
        <v>22</v>
      </c>
      <c r="F487" s="239" t="s">
        <v>621</v>
      </c>
      <c r="G487" s="237"/>
      <c r="H487" s="240">
        <v>124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AT487" s="246" t="s">
        <v>158</v>
      </c>
      <c r="AU487" s="246" t="s">
        <v>84</v>
      </c>
      <c r="AV487" s="11" t="s">
        <v>84</v>
      </c>
      <c r="AW487" s="11" t="s">
        <v>39</v>
      </c>
      <c r="AX487" s="11" t="s">
        <v>75</v>
      </c>
      <c r="AY487" s="246" t="s">
        <v>147</v>
      </c>
    </row>
    <row r="488" s="11" customFormat="1">
      <c r="B488" s="236"/>
      <c r="C488" s="237"/>
      <c r="D488" s="233" t="s">
        <v>158</v>
      </c>
      <c r="E488" s="238" t="s">
        <v>22</v>
      </c>
      <c r="F488" s="239" t="s">
        <v>622</v>
      </c>
      <c r="G488" s="237"/>
      <c r="H488" s="240">
        <v>16.600000000000001</v>
      </c>
      <c r="I488" s="241"/>
      <c r="J488" s="237"/>
      <c r="K488" s="237"/>
      <c r="L488" s="242"/>
      <c r="M488" s="243"/>
      <c r="N488" s="244"/>
      <c r="O488" s="244"/>
      <c r="P488" s="244"/>
      <c r="Q488" s="244"/>
      <c r="R488" s="244"/>
      <c r="S488" s="244"/>
      <c r="T488" s="245"/>
      <c r="AT488" s="246" t="s">
        <v>158</v>
      </c>
      <c r="AU488" s="246" t="s">
        <v>84</v>
      </c>
      <c r="AV488" s="11" t="s">
        <v>84</v>
      </c>
      <c r="AW488" s="11" t="s">
        <v>39</v>
      </c>
      <c r="AX488" s="11" t="s">
        <v>75</v>
      </c>
      <c r="AY488" s="246" t="s">
        <v>147</v>
      </c>
    </row>
    <row r="489" s="11" customFormat="1">
      <c r="B489" s="236"/>
      <c r="C489" s="237"/>
      <c r="D489" s="233" t="s">
        <v>158</v>
      </c>
      <c r="E489" s="238" t="s">
        <v>22</v>
      </c>
      <c r="F489" s="239" t="s">
        <v>623</v>
      </c>
      <c r="G489" s="237"/>
      <c r="H489" s="240">
        <v>15.6</v>
      </c>
      <c r="I489" s="241"/>
      <c r="J489" s="237"/>
      <c r="K489" s="237"/>
      <c r="L489" s="242"/>
      <c r="M489" s="243"/>
      <c r="N489" s="244"/>
      <c r="O489" s="244"/>
      <c r="P489" s="244"/>
      <c r="Q489" s="244"/>
      <c r="R489" s="244"/>
      <c r="S489" s="244"/>
      <c r="T489" s="245"/>
      <c r="AT489" s="246" t="s">
        <v>158</v>
      </c>
      <c r="AU489" s="246" t="s">
        <v>84</v>
      </c>
      <c r="AV489" s="11" t="s">
        <v>84</v>
      </c>
      <c r="AW489" s="11" t="s">
        <v>39</v>
      </c>
      <c r="AX489" s="11" t="s">
        <v>75</v>
      </c>
      <c r="AY489" s="246" t="s">
        <v>147</v>
      </c>
    </row>
    <row r="490" s="12" customFormat="1">
      <c r="B490" s="247"/>
      <c r="C490" s="248"/>
      <c r="D490" s="233" t="s">
        <v>158</v>
      </c>
      <c r="E490" s="249" t="s">
        <v>22</v>
      </c>
      <c r="F490" s="250" t="s">
        <v>166</v>
      </c>
      <c r="G490" s="248"/>
      <c r="H490" s="251">
        <v>156.19999999999999</v>
      </c>
      <c r="I490" s="252"/>
      <c r="J490" s="248"/>
      <c r="K490" s="248"/>
      <c r="L490" s="253"/>
      <c r="M490" s="254"/>
      <c r="N490" s="255"/>
      <c r="O490" s="255"/>
      <c r="P490" s="255"/>
      <c r="Q490" s="255"/>
      <c r="R490" s="255"/>
      <c r="S490" s="255"/>
      <c r="T490" s="256"/>
      <c r="AT490" s="257" t="s">
        <v>158</v>
      </c>
      <c r="AU490" s="257" t="s">
        <v>84</v>
      </c>
      <c r="AV490" s="12" t="s">
        <v>154</v>
      </c>
      <c r="AW490" s="12" t="s">
        <v>39</v>
      </c>
      <c r="AX490" s="12" t="s">
        <v>24</v>
      </c>
      <c r="AY490" s="257" t="s">
        <v>147</v>
      </c>
    </row>
    <row r="491" s="1" customFormat="1" ht="25.5" customHeight="1">
      <c r="B491" s="46"/>
      <c r="C491" s="221" t="s">
        <v>624</v>
      </c>
      <c r="D491" s="221" t="s">
        <v>149</v>
      </c>
      <c r="E491" s="222" t="s">
        <v>625</v>
      </c>
      <c r="F491" s="223" t="s">
        <v>626</v>
      </c>
      <c r="G491" s="224" t="s">
        <v>187</v>
      </c>
      <c r="H491" s="225">
        <v>96</v>
      </c>
      <c r="I491" s="226"/>
      <c r="J491" s="227">
        <f>ROUND(I491*H491,2)</f>
        <v>0</v>
      </c>
      <c r="K491" s="223" t="s">
        <v>153</v>
      </c>
      <c r="L491" s="72"/>
      <c r="M491" s="228" t="s">
        <v>22</v>
      </c>
      <c r="N491" s="229" t="s">
        <v>46</v>
      </c>
      <c r="O491" s="47"/>
      <c r="P491" s="230">
        <f>O491*H491</f>
        <v>0</v>
      </c>
      <c r="Q491" s="230">
        <v>0.0011100000000000001</v>
      </c>
      <c r="R491" s="230">
        <f>Q491*H491</f>
        <v>0.10656000000000002</v>
      </c>
      <c r="S491" s="230">
        <v>0</v>
      </c>
      <c r="T491" s="231">
        <f>S491*H491</f>
        <v>0</v>
      </c>
      <c r="AR491" s="24" t="s">
        <v>245</v>
      </c>
      <c r="AT491" s="24" t="s">
        <v>149</v>
      </c>
      <c r="AU491" s="24" t="s">
        <v>84</v>
      </c>
      <c r="AY491" s="24" t="s">
        <v>147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24" t="s">
        <v>24</v>
      </c>
      <c r="BK491" s="232">
        <f>ROUND(I491*H491,2)</f>
        <v>0</v>
      </c>
      <c r="BL491" s="24" t="s">
        <v>245</v>
      </c>
      <c r="BM491" s="24" t="s">
        <v>627</v>
      </c>
    </row>
    <row r="492" s="1" customFormat="1">
      <c r="B492" s="46"/>
      <c r="C492" s="74"/>
      <c r="D492" s="233" t="s">
        <v>156</v>
      </c>
      <c r="E492" s="74"/>
      <c r="F492" s="234" t="s">
        <v>628</v>
      </c>
      <c r="G492" s="74"/>
      <c r="H492" s="74"/>
      <c r="I492" s="191"/>
      <c r="J492" s="74"/>
      <c r="K492" s="74"/>
      <c r="L492" s="72"/>
      <c r="M492" s="235"/>
      <c r="N492" s="47"/>
      <c r="O492" s="47"/>
      <c r="P492" s="47"/>
      <c r="Q492" s="47"/>
      <c r="R492" s="47"/>
      <c r="S492" s="47"/>
      <c r="T492" s="95"/>
      <c r="AT492" s="24" t="s">
        <v>156</v>
      </c>
      <c r="AU492" s="24" t="s">
        <v>84</v>
      </c>
    </row>
    <row r="493" s="11" customFormat="1">
      <c r="B493" s="236"/>
      <c r="C493" s="237"/>
      <c r="D493" s="233" t="s">
        <v>158</v>
      </c>
      <c r="E493" s="238" t="s">
        <v>22</v>
      </c>
      <c r="F493" s="239" t="s">
        <v>629</v>
      </c>
      <c r="G493" s="237"/>
      <c r="H493" s="240">
        <v>96</v>
      </c>
      <c r="I493" s="241"/>
      <c r="J493" s="237"/>
      <c r="K493" s="237"/>
      <c r="L493" s="242"/>
      <c r="M493" s="243"/>
      <c r="N493" s="244"/>
      <c r="O493" s="244"/>
      <c r="P493" s="244"/>
      <c r="Q493" s="244"/>
      <c r="R493" s="244"/>
      <c r="S493" s="244"/>
      <c r="T493" s="245"/>
      <c r="AT493" s="246" t="s">
        <v>158</v>
      </c>
      <c r="AU493" s="246" t="s">
        <v>84</v>
      </c>
      <c r="AV493" s="11" t="s">
        <v>84</v>
      </c>
      <c r="AW493" s="11" t="s">
        <v>39</v>
      </c>
      <c r="AX493" s="11" t="s">
        <v>75</v>
      </c>
      <c r="AY493" s="246" t="s">
        <v>147</v>
      </c>
    </row>
    <row r="494" s="12" customFormat="1">
      <c r="B494" s="247"/>
      <c r="C494" s="248"/>
      <c r="D494" s="233" t="s">
        <v>158</v>
      </c>
      <c r="E494" s="249" t="s">
        <v>22</v>
      </c>
      <c r="F494" s="250" t="s">
        <v>166</v>
      </c>
      <c r="G494" s="248"/>
      <c r="H494" s="251">
        <v>96</v>
      </c>
      <c r="I494" s="252"/>
      <c r="J494" s="248"/>
      <c r="K494" s="248"/>
      <c r="L494" s="253"/>
      <c r="M494" s="254"/>
      <c r="N494" s="255"/>
      <c r="O494" s="255"/>
      <c r="P494" s="255"/>
      <c r="Q494" s="255"/>
      <c r="R494" s="255"/>
      <c r="S494" s="255"/>
      <c r="T494" s="256"/>
      <c r="AT494" s="257" t="s">
        <v>158</v>
      </c>
      <c r="AU494" s="257" t="s">
        <v>84</v>
      </c>
      <c r="AV494" s="12" t="s">
        <v>154</v>
      </c>
      <c r="AW494" s="12" t="s">
        <v>39</v>
      </c>
      <c r="AX494" s="12" t="s">
        <v>24</v>
      </c>
      <c r="AY494" s="257" t="s">
        <v>147</v>
      </c>
    </row>
    <row r="495" s="1" customFormat="1" ht="25.5" customHeight="1">
      <c r="B495" s="46"/>
      <c r="C495" s="221" t="s">
        <v>630</v>
      </c>
      <c r="D495" s="221" t="s">
        <v>149</v>
      </c>
      <c r="E495" s="222" t="s">
        <v>631</v>
      </c>
      <c r="F495" s="223" t="s">
        <v>632</v>
      </c>
      <c r="G495" s="224" t="s">
        <v>187</v>
      </c>
      <c r="H495" s="225">
        <v>53</v>
      </c>
      <c r="I495" s="226"/>
      <c r="J495" s="227">
        <f>ROUND(I495*H495,2)</f>
        <v>0</v>
      </c>
      <c r="K495" s="223" t="s">
        <v>153</v>
      </c>
      <c r="L495" s="72"/>
      <c r="M495" s="228" t="s">
        <v>22</v>
      </c>
      <c r="N495" s="229" t="s">
        <v>46</v>
      </c>
      <c r="O495" s="47"/>
      <c r="P495" s="230">
        <f>O495*H495</f>
        <v>0</v>
      </c>
      <c r="Q495" s="230">
        <v>0.00079000000000000001</v>
      </c>
      <c r="R495" s="230">
        <f>Q495*H495</f>
        <v>0.041869999999999997</v>
      </c>
      <c r="S495" s="230">
        <v>0</v>
      </c>
      <c r="T495" s="231">
        <f>S495*H495</f>
        <v>0</v>
      </c>
      <c r="AR495" s="24" t="s">
        <v>245</v>
      </c>
      <c r="AT495" s="24" t="s">
        <v>149</v>
      </c>
      <c r="AU495" s="24" t="s">
        <v>84</v>
      </c>
      <c r="AY495" s="24" t="s">
        <v>147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24" t="s">
        <v>24</v>
      </c>
      <c r="BK495" s="232">
        <f>ROUND(I495*H495,2)</f>
        <v>0</v>
      </c>
      <c r="BL495" s="24" t="s">
        <v>245</v>
      </c>
      <c r="BM495" s="24" t="s">
        <v>633</v>
      </c>
    </row>
    <row r="496" s="1" customFormat="1">
      <c r="B496" s="46"/>
      <c r="C496" s="74"/>
      <c r="D496" s="233" t="s">
        <v>156</v>
      </c>
      <c r="E496" s="74"/>
      <c r="F496" s="234" t="s">
        <v>634</v>
      </c>
      <c r="G496" s="74"/>
      <c r="H496" s="74"/>
      <c r="I496" s="191"/>
      <c r="J496" s="74"/>
      <c r="K496" s="74"/>
      <c r="L496" s="72"/>
      <c r="M496" s="235"/>
      <c r="N496" s="47"/>
      <c r="O496" s="47"/>
      <c r="P496" s="47"/>
      <c r="Q496" s="47"/>
      <c r="R496" s="47"/>
      <c r="S496" s="47"/>
      <c r="T496" s="95"/>
      <c r="AT496" s="24" t="s">
        <v>156</v>
      </c>
      <c r="AU496" s="24" t="s">
        <v>84</v>
      </c>
    </row>
    <row r="497" s="11" customFormat="1">
      <c r="B497" s="236"/>
      <c r="C497" s="237"/>
      <c r="D497" s="233" t="s">
        <v>158</v>
      </c>
      <c r="E497" s="238" t="s">
        <v>22</v>
      </c>
      <c r="F497" s="239" t="s">
        <v>635</v>
      </c>
      <c r="G497" s="237"/>
      <c r="H497" s="240">
        <v>24</v>
      </c>
      <c r="I497" s="241"/>
      <c r="J497" s="237"/>
      <c r="K497" s="237"/>
      <c r="L497" s="242"/>
      <c r="M497" s="243"/>
      <c r="N497" s="244"/>
      <c r="O497" s="244"/>
      <c r="P497" s="244"/>
      <c r="Q497" s="244"/>
      <c r="R497" s="244"/>
      <c r="S497" s="244"/>
      <c r="T497" s="245"/>
      <c r="AT497" s="246" t="s">
        <v>158</v>
      </c>
      <c r="AU497" s="246" t="s">
        <v>84</v>
      </c>
      <c r="AV497" s="11" t="s">
        <v>84</v>
      </c>
      <c r="AW497" s="11" t="s">
        <v>39</v>
      </c>
      <c r="AX497" s="11" t="s">
        <v>75</v>
      </c>
      <c r="AY497" s="246" t="s">
        <v>147</v>
      </c>
    </row>
    <row r="498" s="11" customFormat="1">
      <c r="B498" s="236"/>
      <c r="C498" s="237"/>
      <c r="D498" s="233" t="s">
        <v>158</v>
      </c>
      <c r="E498" s="238" t="s">
        <v>22</v>
      </c>
      <c r="F498" s="239" t="s">
        <v>636</v>
      </c>
      <c r="G498" s="237"/>
      <c r="H498" s="240">
        <v>15</v>
      </c>
      <c r="I498" s="241"/>
      <c r="J498" s="237"/>
      <c r="K498" s="237"/>
      <c r="L498" s="242"/>
      <c r="M498" s="243"/>
      <c r="N498" s="244"/>
      <c r="O498" s="244"/>
      <c r="P498" s="244"/>
      <c r="Q498" s="244"/>
      <c r="R498" s="244"/>
      <c r="S498" s="244"/>
      <c r="T498" s="245"/>
      <c r="AT498" s="246" t="s">
        <v>158</v>
      </c>
      <c r="AU498" s="246" t="s">
        <v>84</v>
      </c>
      <c r="AV498" s="11" t="s">
        <v>84</v>
      </c>
      <c r="AW498" s="11" t="s">
        <v>39</v>
      </c>
      <c r="AX498" s="11" t="s">
        <v>75</v>
      </c>
      <c r="AY498" s="246" t="s">
        <v>147</v>
      </c>
    </row>
    <row r="499" s="11" customFormat="1">
      <c r="B499" s="236"/>
      <c r="C499" s="237"/>
      <c r="D499" s="233" t="s">
        <v>158</v>
      </c>
      <c r="E499" s="238" t="s">
        <v>22</v>
      </c>
      <c r="F499" s="239" t="s">
        <v>637</v>
      </c>
      <c r="G499" s="237"/>
      <c r="H499" s="240">
        <v>14</v>
      </c>
      <c r="I499" s="241"/>
      <c r="J499" s="237"/>
      <c r="K499" s="237"/>
      <c r="L499" s="242"/>
      <c r="M499" s="243"/>
      <c r="N499" s="244"/>
      <c r="O499" s="244"/>
      <c r="P499" s="244"/>
      <c r="Q499" s="244"/>
      <c r="R499" s="244"/>
      <c r="S499" s="244"/>
      <c r="T499" s="245"/>
      <c r="AT499" s="246" t="s">
        <v>158</v>
      </c>
      <c r="AU499" s="246" t="s">
        <v>84</v>
      </c>
      <c r="AV499" s="11" t="s">
        <v>84</v>
      </c>
      <c r="AW499" s="11" t="s">
        <v>39</v>
      </c>
      <c r="AX499" s="11" t="s">
        <v>75</v>
      </c>
      <c r="AY499" s="246" t="s">
        <v>147</v>
      </c>
    </row>
    <row r="500" s="12" customFormat="1">
      <c r="B500" s="247"/>
      <c r="C500" s="248"/>
      <c r="D500" s="233" t="s">
        <v>158</v>
      </c>
      <c r="E500" s="249" t="s">
        <v>22</v>
      </c>
      <c r="F500" s="250" t="s">
        <v>166</v>
      </c>
      <c r="G500" s="248"/>
      <c r="H500" s="251">
        <v>53</v>
      </c>
      <c r="I500" s="252"/>
      <c r="J500" s="248"/>
      <c r="K500" s="248"/>
      <c r="L500" s="253"/>
      <c r="M500" s="254"/>
      <c r="N500" s="255"/>
      <c r="O500" s="255"/>
      <c r="P500" s="255"/>
      <c r="Q500" s="255"/>
      <c r="R500" s="255"/>
      <c r="S500" s="255"/>
      <c r="T500" s="256"/>
      <c r="AT500" s="257" t="s">
        <v>158</v>
      </c>
      <c r="AU500" s="257" t="s">
        <v>84</v>
      </c>
      <c r="AV500" s="12" t="s">
        <v>154</v>
      </c>
      <c r="AW500" s="12" t="s">
        <v>39</v>
      </c>
      <c r="AX500" s="12" t="s">
        <v>24</v>
      </c>
      <c r="AY500" s="257" t="s">
        <v>147</v>
      </c>
    </row>
    <row r="501" s="1" customFormat="1" ht="25.5" customHeight="1">
      <c r="B501" s="46"/>
      <c r="C501" s="221" t="s">
        <v>638</v>
      </c>
      <c r="D501" s="221" t="s">
        <v>149</v>
      </c>
      <c r="E501" s="222" t="s">
        <v>639</v>
      </c>
      <c r="F501" s="223" t="s">
        <v>640</v>
      </c>
      <c r="G501" s="224" t="s">
        <v>152</v>
      </c>
      <c r="H501" s="225">
        <v>549.28999999999996</v>
      </c>
      <c r="I501" s="226"/>
      <c r="J501" s="227">
        <f>ROUND(I501*H501,2)</f>
        <v>0</v>
      </c>
      <c r="K501" s="223" t="s">
        <v>153</v>
      </c>
      <c r="L501" s="72"/>
      <c r="M501" s="228" t="s">
        <v>22</v>
      </c>
      <c r="N501" s="229" t="s">
        <v>46</v>
      </c>
      <c r="O501" s="47"/>
      <c r="P501" s="230">
        <f>O501*H501</f>
        <v>0</v>
      </c>
      <c r="Q501" s="230">
        <v>0.00011</v>
      </c>
      <c r="R501" s="230">
        <f>Q501*H501</f>
        <v>0.060421900000000001</v>
      </c>
      <c r="S501" s="230">
        <v>0</v>
      </c>
      <c r="T501" s="231">
        <f>S501*H501</f>
        <v>0</v>
      </c>
      <c r="AR501" s="24" t="s">
        <v>245</v>
      </c>
      <c r="AT501" s="24" t="s">
        <v>149</v>
      </c>
      <c r="AU501" s="24" t="s">
        <v>84</v>
      </c>
      <c r="AY501" s="24" t="s">
        <v>147</v>
      </c>
      <c r="BE501" s="232">
        <f>IF(N501="základní",J501,0)</f>
        <v>0</v>
      </c>
      <c r="BF501" s="232">
        <f>IF(N501="snížená",J501,0)</f>
        <v>0</v>
      </c>
      <c r="BG501" s="232">
        <f>IF(N501="zákl. přenesená",J501,0)</f>
        <v>0</v>
      </c>
      <c r="BH501" s="232">
        <f>IF(N501="sníž. přenesená",J501,0)</f>
        <v>0</v>
      </c>
      <c r="BI501" s="232">
        <f>IF(N501="nulová",J501,0)</f>
        <v>0</v>
      </c>
      <c r="BJ501" s="24" t="s">
        <v>24</v>
      </c>
      <c r="BK501" s="232">
        <f>ROUND(I501*H501,2)</f>
        <v>0</v>
      </c>
      <c r="BL501" s="24" t="s">
        <v>245</v>
      </c>
      <c r="BM501" s="24" t="s">
        <v>641</v>
      </c>
    </row>
    <row r="502" s="1" customFormat="1">
      <c r="B502" s="46"/>
      <c r="C502" s="74"/>
      <c r="D502" s="233" t="s">
        <v>156</v>
      </c>
      <c r="E502" s="74"/>
      <c r="F502" s="234" t="s">
        <v>642</v>
      </c>
      <c r="G502" s="74"/>
      <c r="H502" s="74"/>
      <c r="I502" s="191"/>
      <c r="J502" s="74"/>
      <c r="K502" s="74"/>
      <c r="L502" s="72"/>
      <c r="M502" s="235"/>
      <c r="N502" s="47"/>
      <c r="O502" s="47"/>
      <c r="P502" s="47"/>
      <c r="Q502" s="47"/>
      <c r="R502" s="47"/>
      <c r="S502" s="47"/>
      <c r="T502" s="95"/>
      <c r="AT502" s="24" t="s">
        <v>156</v>
      </c>
      <c r="AU502" s="24" t="s">
        <v>84</v>
      </c>
    </row>
    <row r="503" s="11" customFormat="1">
      <c r="B503" s="236"/>
      <c r="C503" s="237"/>
      <c r="D503" s="233" t="s">
        <v>158</v>
      </c>
      <c r="E503" s="238" t="s">
        <v>22</v>
      </c>
      <c r="F503" s="239" t="s">
        <v>643</v>
      </c>
      <c r="G503" s="237"/>
      <c r="H503" s="240">
        <v>525.79999999999995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AT503" s="246" t="s">
        <v>158</v>
      </c>
      <c r="AU503" s="246" t="s">
        <v>84</v>
      </c>
      <c r="AV503" s="11" t="s">
        <v>84</v>
      </c>
      <c r="AW503" s="11" t="s">
        <v>39</v>
      </c>
      <c r="AX503" s="11" t="s">
        <v>75</v>
      </c>
      <c r="AY503" s="246" t="s">
        <v>147</v>
      </c>
    </row>
    <row r="504" s="11" customFormat="1">
      <c r="B504" s="236"/>
      <c r="C504" s="237"/>
      <c r="D504" s="233" t="s">
        <v>158</v>
      </c>
      <c r="E504" s="238" t="s">
        <v>22</v>
      </c>
      <c r="F504" s="239" t="s">
        <v>594</v>
      </c>
      <c r="G504" s="237"/>
      <c r="H504" s="240">
        <v>12.380000000000001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AT504" s="246" t="s">
        <v>158</v>
      </c>
      <c r="AU504" s="246" t="s">
        <v>84</v>
      </c>
      <c r="AV504" s="11" t="s">
        <v>84</v>
      </c>
      <c r="AW504" s="11" t="s">
        <v>39</v>
      </c>
      <c r="AX504" s="11" t="s">
        <v>75</v>
      </c>
      <c r="AY504" s="246" t="s">
        <v>147</v>
      </c>
    </row>
    <row r="505" s="11" customFormat="1">
      <c r="B505" s="236"/>
      <c r="C505" s="237"/>
      <c r="D505" s="233" t="s">
        <v>158</v>
      </c>
      <c r="E505" s="238" t="s">
        <v>22</v>
      </c>
      <c r="F505" s="239" t="s">
        <v>596</v>
      </c>
      <c r="G505" s="237"/>
      <c r="H505" s="240">
        <v>11.109999999999999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AT505" s="246" t="s">
        <v>158</v>
      </c>
      <c r="AU505" s="246" t="s">
        <v>84</v>
      </c>
      <c r="AV505" s="11" t="s">
        <v>84</v>
      </c>
      <c r="AW505" s="11" t="s">
        <v>39</v>
      </c>
      <c r="AX505" s="11" t="s">
        <v>75</v>
      </c>
      <c r="AY505" s="246" t="s">
        <v>147</v>
      </c>
    </row>
    <row r="506" s="12" customFormat="1">
      <c r="B506" s="247"/>
      <c r="C506" s="248"/>
      <c r="D506" s="233" t="s">
        <v>158</v>
      </c>
      <c r="E506" s="249" t="s">
        <v>22</v>
      </c>
      <c r="F506" s="250" t="s">
        <v>166</v>
      </c>
      <c r="G506" s="248"/>
      <c r="H506" s="251">
        <v>549.28999999999996</v>
      </c>
      <c r="I506" s="252"/>
      <c r="J506" s="248"/>
      <c r="K506" s="248"/>
      <c r="L506" s="253"/>
      <c r="M506" s="254"/>
      <c r="N506" s="255"/>
      <c r="O506" s="255"/>
      <c r="P506" s="255"/>
      <c r="Q506" s="255"/>
      <c r="R506" s="255"/>
      <c r="S506" s="255"/>
      <c r="T506" s="256"/>
      <c r="AT506" s="257" t="s">
        <v>158</v>
      </c>
      <c r="AU506" s="257" t="s">
        <v>84</v>
      </c>
      <c r="AV506" s="12" t="s">
        <v>154</v>
      </c>
      <c r="AW506" s="12" t="s">
        <v>39</v>
      </c>
      <c r="AX506" s="12" t="s">
        <v>24</v>
      </c>
      <c r="AY506" s="257" t="s">
        <v>147</v>
      </c>
    </row>
    <row r="507" s="1" customFormat="1" ht="16.5" customHeight="1">
      <c r="B507" s="46"/>
      <c r="C507" s="258" t="s">
        <v>644</v>
      </c>
      <c r="D507" s="258" t="s">
        <v>235</v>
      </c>
      <c r="E507" s="259" t="s">
        <v>645</v>
      </c>
      <c r="F507" s="260" t="s">
        <v>646</v>
      </c>
      <c r="G507" s="261" t="s">
        <v>152</v>
      </c>
      <c r="H507" s="262">
        <v>731.25199999999995</v>
      </c>
      <c r="I507" s="263"/>
      <c r="J507" s="264">
        <f>ROUND(I507*H507,2)</f>
        <v>0</v>
      </c>
      <c r="K507" s="260" t="s">
        <v>153</v>
      </c>
      <c r="L507" s="265"/>
      <c r="M507" s="266" t="s">
        <v>22</v>
      </c>
      <c r="N507" s="267" t="s">
        <v>46</v>
      </c>
      <c r="O507" s="47"/>
      <c r="P507" s="230">
        <f>O507*H507</f>
        <v>0</v>
      </c>
      <c r="Q507" s="230">
        <v>0.0019</v>
      </c>
      <c r="R507" s="230">
        <f>Q507*H507</f>
        <v>1.3893787999999998</v>
      </c>
      <c r="S507" s="230">
        <v>0</v>
      </c>
      <c r="T507" s="231">
        <f>S507*H507</f>
        <v>0</v>
      </c>
      <c r="AR507" s="24" t="s">
        <v>372</v>
      </c>
      <c r="AT507" s="24" t="s">
        <v>235</v>
      </c>
      <c r="AU507" s="24" t="s">
        <v>84</v>
      </c>
      <c r="AY507" s="24" t="s">
        <v>147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24" t="s">
        <v>24</v>
      </c>
      <c r="BK507" s="232">
        <f>ROUND(I507*H507,2)</f>
        <v>0</v>
      </c>
      <c r="BL507" s="24" t="s">
        <v>245</v>
      </c>
      <c r="BM507" s="24" t="s">
        <v>647</v>
      </c>
    </row>
    <row r="508" s="1" customFormat="1">
      <c r="B508" s="46"/>
      <c r="C508" s="74"/>
      <c r="D508" s="233" t="s">
        <v>156</v>
      </c>
      <c r="E508" s="74"/>
      <c r="F508" s="234" t="s">
        <v>648</v>
      </c>
      <c r="G508" s="74"/>
      <c r="H508" s="74"/>
      <c r="I508" s="191"/>
      <c r="J508" s="74"/>
      <c r="K508" s="74"/>
      <c r="L508" s="72"/>
      <c r="M508" s="235"/>
      <c r="N508" s="47"/>
      <c r="O508" s="47"/>
      <c r="P508" s="47"/>
      <c r="Q508" s="47"/>
      <c r="R508" s="47"/>
      <c r="S508" s="47"/>
      <c r="T508" s="95"/>
      <c r="AT508" s="24" t="s">
        <v>156</v>
      </c>
      <c r="AU508" s="24" t="s">
        <v>84</v>
      </c>
    </row>
    <row r="509" s="11" customFormat="1">
      <c r="B509" s="236"/>
      <c r="C509" s="237"/>
      <c r="D509" s="233" t="s">
        <v>158</v>
      </c>
      <c r="E509" s="237"/>
      <c r="F509" s="239" t="s">
        <v>649</v>
      </c>
      <c r="G509" s="237"/>
      <c r="H509" s="240">
        <v>731.25199999999995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AT509" s="246" t="s">
        <v>158</v>
      </c>
      <c r="AU509" s="246" t="s">
        <v>84</v>
      </c>
      <c r="AV509" s="11" t="s">
        <v>84</v>
      </c>
      <c r="AW509" s="11" t="s">
        <v>6</v>
      </c>
      <c r="AX509" s="11" t="s">
        <v>24</v>
      </c>
      <c r="AY509" s="246" t="s">
        <v>147</v>
      </c>
    </row>
    <row r="510" s="1" customFormat="1" ht="16.5" customHeight="1">
      <c r="B510" s="46"/>
      <c r="C510" s="221" t="s">
        <v>650</v>
      </c>
      <c r="D510" s="221" t="s">
        <v>149</v>
      </c>
      <c r="E510" s="222" t="s">
        <v>651</v>
      </c>
      <c r="F510" s="223" t="s">
        <v>652</v>
      </c>
      <c r="G510" s="224" t="s">
        <v>152</v>
      </c>
      <c r="H510" s="225">
        <v>86.581000000000003</v>
      </c>
      <c r="I510" s="226"/>
      <c r="J510" s="227">
        <f>ROUND(I510*H510,2)</f>
        <v>0</v>
      </c>
      <c r="K510" s="223" t="s">
        <v>153</v>
      </c>
      <c r="L510" s="72"/>
      <c r="M510" s="228" t="s">
        <v>22</v>
      </c>
      <c r="N510" s="229" t="s">
        <v>46</v>
      </c>
      <c r="O510" s="47"/>
      <c r="P510" s="230">
        <f>O510*H510</f>
        <v>0</v>
      </c>
      <c r="Q510" s="230">
        <v>0.00050000000000000001</v>
      </c>
      <c r="R510" s="230">
        <f>Q510*H510</f>
        <v>0.043290500000000003</v>
      </c>
      <c r="S510" s="230">
        <v>0</v>
      </c>
      <c r="T510" s="231">
        <f>S510*H510</f>
        <v>0</v>
      </c>
      <c r="AR510" s="24" t="s">
        <v>245</v>
      </c>
      <c r="AT510" s="24" t="s">
        <v>149</v>
      </c>
      <c r="AU510" s="24" t="s">
        <v>84</v>
      </c>
      <c r="AY510" s="24" t="s">
        <v>147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24" t="s">
        <v>24</v>
      </c>
      <c r="BK510" s="232">
        <f>ROUND(I510*H510,2)</f>
        <v>0</v>
      </c>
      <c r="BL510" s="24" t="s">
        <v>245</v>
      </c>
      <c r="BM510" s="24" t="s">
        <v>653</v>
      </c>
    </row>
    <row r="511" s="1" customFormat="1">
      <c r="B511" s="46"/>
      <c r="C511" s="74"/>
      <c r="D511" s="233" t="s">
        <v>156</v>
      </c>
      <c r="E511" s="74"/>
      <c r="F511" s="234" t="s">
        <v>654</v>
      </c>
      <c r="G511" s="74"/>
      <c r="H511" s="74"/>
      <c r="I511" s="191"/>
      <c r="J511" s="74"/>
      <c r="K511" s="74"/>
      <c r="L511" s="72"/>
      <c r="M511" s="235"/>
      <c r="N511" s="47"/>
      <c r="O511" s="47"/>
      <c r="P511" s="47"/>
      <c r="Q511" s="47"/>
      <c r="R511" s="47"/>
      <c r="S511" s="47"/>
      <c r="T511" s="95"/>
      <c r="AT511" s="24" t="s">
        <v>156</v>
      </c>
      <c r="AU511" s="24" t="s">
        <v>84</v>
      </c>
    </row>
    <row r="512" s="11" customFormat="1">
      <c r="B512" s="236"/>
      <c r="C512" s="237"/>
      <c r="D512" s="233" t="s">
        <v>158</v>
      </c>
      <c r="E512" s="238" t="s">
        <v>22</v>
      </c>
      <c r="F512" s="239" t="s">
        <v>655</v>
      </c>
      <c r="G512" s="237"/>
      <c r="H512" s="240">
        <v>63.637</v>
      </c>
      <c r="I512" s="241"/>
      <c r="J512" s="237"/>
      <c r="K512" s="237"/>
      <c r="L512" s="242"/>
      <c r="M512" s="243"/>
      <c r="N512" s="244"/>
      <c r="O512" s="244"/>
      <c r="P512" s="244"/>
      <c r="Q512" s="244"/>
      <c r="R512" s="244"/>
      <c r="S512" s="244"/>
      <c r="T512" s="245"/>
      <c r="AT512" s="246" t="s">
        <v>158</v>
      </c>
      <c r="AU512" s="246" t="s">
        <v>84</v>
      </c>
      <c r="AV512" s="11" t="s">
        <v>84</v>
      </c>
      <c r="AW512" s="11" t="s">
        <v>39</v>
      </c>
      <c r="AX512" s="11" t="s">
        <v>75</v>
      </c>
      <c r="AY512" s="246" t="s">
        <v>147</v>
      </c>
    </row>
    <row r="513" s="11" customFormat="1">
      <c r="B513" s="236"/>
      <c r="C513" s="237"/>
      <c r="D513" s="233" t="s">
        <v>158</v>
      </c>
      <c r="E513" s="238" t="s">
        <v>22</v>
      </c>
      <c r="F513" s="239" t="s">
        <v>656</v>
      </c>
      <c r="G513" s="237"/>
      <c r="H513" s="240">
        <v>11.300000000000001</v>
      </c>
      <c r="I513" s="241"/>
      <c r="J513" s="237"/>
      <c r="K513" s="237"/>
      <c r="L513" s="242"/>
      <c r="M513" s="243"/>
      <c r="N513" s="244"/>
      <c r="O513" s="244"/>
      <c r="P513" s="244"/>
      <c r="Q513" s="244"/>
      <c r="R513" s="244"/>
      <c r="S513" s="244"/>
      <c r="T513" s="245"/>
      <c r="AT513" s="246" t="s">
        <v>158</v>
      </c>
      <c r="AU513" s="246" t="s">
        <v>84</v>
      </c>
      <c r="AV513" s="11" t="s">
        <v>84</v>
      </c>
      <c r="AW513" s="11" t="s">
        <v>39</v>
      </c>
      <c r="AX513" s="11" t="s">
        <v>75</v>
      </c>
      <c r="AY513" s="246" t="s">
        <v>147</v>
      </c>
    </row>
    <row r="514" s="11" customFormat="1">
      <c r="B514" s="236"/>
      <c r="C514" s="237"/>
      <c r="D514" s="233" t="s">
        <v>158</v>
      </c>
      <c r="E514" s="238" t="s">
        <v>22</v>
      </c>
      <c r="F514" s="239" t="s">
        <v>657</v>
      </c>
      <c r="G514" s="237"/>
      <c r="H514" s="240">
        <v>6.0679999999999996</v>
      </c>
      <c r="I514" s="241"/>
      <c r="J514" s="237"/>
      <c r="K514" s="237"/>
      <c r="L514" s="242"/>
      <c r="M514" s="243"/>
      <c r="N514" s="244"/>
      <c r="O514" s="244"/>
      <c r="P514" s="244"/>
      <c r="Q514" s="244"/>
      <c r="R514" s="244"/>
      <c r="S514" s="244"/>
      <c r="T514" s="245"/>
      <c r="AT514" s="246" t="s">
        <v>158</v>
      </c>
      <c r="AU514" s="246" t="s">
        <v>84</v>
      </c>
      <c r="AV514" s="11" t="s">
        <v>84</v>
      </c>
      <c r="AW514" s="11" t="s">
        <v>39</v>
      </c>
      <c r="AX514" s="11" t="s">
        <v>75</v>
      </c>
      <c r="AY514" s="246" t="s">
        <v>147</v>
      </c>
    </row>
    <row r="515" s="11" customFormat="1">
      <c r="B515" s="236"/>
      <c r="C515" s="237"/>
      <c r="D515" s="233" t="s">
        <v>158</v>
      </c>
      <c r="E515" s="238" t="s">
        <v>22</v>
      </c>
      <c r="F515" s="239" t="s">
        <v>658</v>
      </c>
      <c r="G515" s="237"/>
      <c r="H515" s="240">
        <v>5.5759999999999996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AT515" s="246" t="s">
        <v>158</v>
      </c>
      <c r="AU515" s="246" t="s">
        <v>84</v>
      </c>
      <c r="AV515" s="11" t="s">
        <v>84</v>
      </c>
      <c r="AW515" s="11" t="s">
        <v>39</v>
      </c>
      <c r="AX515" s="11" t="s">
        <v>75</v>
      </c>
      <c r="AY515" s="246" t="s">
        <v>147</v>
      </c>
    </row>
    <row r="516" s="12" customFormat="1">
      <c r="B516" s="247"/>
      <c r="C516" s="248"/>
      <c r="D516" s="233" t="s">
        <v>158</v>
      </c>
      <c r="E516" s="249" t="s">
        <v>22</v>
      </c>
      <c r="F516" s="250" t="s">
        <v>166</v>
      </c>
      <c r="G516" s="248"/>
      <c r="H516" s="251">
        <v>86.581000000000003</v>
      </c>
      <c r="I516" s="252"/>
      <c r="J516" s="248"/>
      <c r="K516" s="248"/>
      <c r="L516" s="253"/>
      <c r="M516" s="254"/>
      <c r="N516" s="255"/>
      <c r="O516" s="255"/>
      <c r="P516" s="255"/>
      <c r="Q516" s="255"/>
      <c r="R516" s="255"/>
      <c r="S516" s="255"/>
      <c r="T516" s="256"/>
      <c r="AT516" s="257" t="s">
        <v>158</v>
      </c>
      <c r="AU516" s="257" t="s">
        <v>84</v>
      </c>
      <c r="AV516" s="12" t="s">
        <v>154</v>
      </c>
      <c r="AW516" s="12" t="s">
        <v>39</v>
      </c>
      <c r="AX516" s="12" t="s">
        <v>24</v>
      </c>
      <c r="AY516" s="257" t="s">
        <v>147</v>
      </c>
    </row>
    <row r="517" s="1" customFormat="1" ht="16.5" customHeight="1">
      <c r="B517" s="46"/>
      <c r="C517" s="221" t="s">
        <v>659</v>
      </c>
      <c r="D517" s="221" t="s">
        <v>149</v>
      </c>
      <c r="E517" s="222" t="s">
        <v>660</v>
      </c>
      <c r="F517" s="223" t="s">
        <v>661</v>
      </c>
      <c r="G517" s="224" t="s">
        <v>152</v>
      </c>
      <c r="H517" s="225">
        <v>640.08600000000001</v>
      </c>
      <c r="I517" s="226"/>
      <c r="J517" s="227">
        <f>ROUND(I517*H517,2)</f>
        <v>0</v>
      </c>
      <c r="K517" s="223" t="s">
        <v>153</v>
      </c>
      <c r="L517" s="72"/>
      <c r="M517" s="228" t="s">
        <v>22</v>
      </c>
      <c r="N517" s="229" t="s">
        <v>46</v>
      </c>
      <c r="O517" s="47"/>
      <c r="P517" s="230">
        <f>O517*H517</f>
        <v>0</v>
      </c>
      <c r="Q517" s="230">
        <v>0</v>
      </c>
      <c r="R517" s="230">
        <f>Q517*H517</f>
        <v>0</v>
      </c>
      <c r="S517" s="230">
        <v>0</v>
      </c>
      <c r="T517" s="231">
        <f>S517*H517</f>
        <v>0</v>
      </c>
      <c r="AR517" s="24" t="s">
        <v>245</v>
      </c>
      <c r="AT517" s="24" t="s">
        <v>149</v>
      </c>
      <c r="AU517" s="24" t="s">
        <v>84</v>
      </c>
      <c r="AY517" s="24" t="s">
        <v>147</v>
      </c>
      <c r="BE517" s="232">
        <f>IF(N517="základní",J517,0)</f>
        <v>0</v>
      </c>
      <c r="BF517" s="232">
        <f>IF(N517="snížená",J517,0)</f>
        <v>0</v>
      </c>
      <c r="BG517" s="232">
        <f>IF(N517="zákl. přenesená",J517,0)</f>
        <v>0</v>
      </c>
      <c r="BH517" s="232">
        <f>IF(N517="sníž. přenesená",J517,0)</f>
        <v>0</v>
      </c>
      <c r="BI517" s="232">
        <f>IF(N517="nulová",J517,0)</f>
        <v>0</v>
      </c>
      <c r="BJ517" s="24" t="s">
        <v>24</v>
      </c>
      <c r="BK517" s="232">
        <f>ROUND(I517*H517,2)</f>
        <v>0</v>
      </c>
      <c r="BL517" s="24" t="s">
        <v>245</v>
      </c>
      <c r="BM517" s="24" t="s">
        <v>662</v>
      </c>
    </row>
    <row r="518" s="1" customFormat="1">
      <c r="B518" s="46"/>
      <c r="C518" s="74"/>
      <c r="D518" s="233" t="s">
        <v>156</v>
      </c>
      <c r="E518" s="74"/>
      <c r="F518" s="234" t="s">
        <v>663</v>
      </c>
      <c r="G518" s="74"/>
      <c r="H518" s="74"/>
      <c r="I518" s="191"/>
      <c r="J518" s="74"/>
      <c r="K518" s="74"/>
      <c r="L518" s="72"/>
      <c r="M518" s="235"/>
      <c r="N518" s="47"/>
      <c r="O518" s="47"/>
      <c r="P518" s="47"/>
      <c r="Q518" s="47"/>
      <c r="R518" s="47"/>
      <c r="S518" s="47"/>
      <c r="T518" s="95"/>
      <c r="AT518" s="24" t="s">
        <v>156</v>
      </c>
      <c r="AU518" s="24" t="s">
        <v>84</v>
      </c>
    </row>
    <row r="519" s="11" customFormat="1">
      <c r="B519" s="236"/>
      <c r="C519" s="237"/>
      <c r="D519" s="233" t="s">
        <v>158</v>
      </c>
      <c r="E519" s="238" t="s">
        <v>22</v>
      </c>
      <c r="F519" s="239" t="s">
        <v>592</v>
      </c>
      <c r="G519" s="237"/>
      <c r="H519" s="240">
        <v>535.79999999999995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AT519" s="246" t="s">
        <v>158</v>
      </c>
      <c r="AU519" s="246" t="s">
        <v>84</v>
      </c>
      <c r="AV519" s="11" t="s">
        <v>84</v>
      </c>
      <c r="AW519" s="11" t="s">
        <v>39</v>
      </c>
      <c r="AX519" s="11" t="s">
        <v>75</v>
      </c>
      <c r="AY519" s="246" t="s">
        <v>147</v>
      </c>
    </row>
    <row r="520" s="11" customFormat="1">
      <c r="B520" s="236"/>
      <c r="C520" s="237"/>
      <c r="D520" s="233" t="s">
        <v>158</v>
      </c>
      <c r="E520" s="238" t="s">
        <v>22</v>
      </c>
      <c r="F520" s="239" t="s">
        <v>664</v>
      </c>
      <c r="G520" s="237"/>
      <c r="H520" s="240">
        <v>57.851999999999997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AT520" s="246" t="s">
        <v>158</v>
      </c>
      <c r="AU520" s="246" t="s">
        <v>84</v>
      </c>
      <c r="AV520" s="11" t="s">
        <v>84</v>
      </c>
      <c r="AW520" s="11" t="s">
        <v>39</v>
      </c>
      <c r="AX520" s="11" t="s">
        <v>75</v>
      </c>
      <c r="AY520" s="246" t="s">
        <v>147</v>
      </c>
    </row>
    <row r="521" s="11" customFormat="1">
      <c r="B521" s="236"/>
      <c r="C521" s="237"/>
      <c r="D521" s="233" t="s">
        <v>158</v>
      </c>
      <c r="E521" s="238" t="s">
        <v>22</v>
      </c>
      <c r="F521" s="239" t="s">
        <v>656</v>
      </c>
      <c r="G521" s="237"/>
      <c r="H521" s="240">
        <v>11.300000000000001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AT521" s="246" t="s">
        <v>158</v>
      </c>
      <c r="AU521" s="246" t="s">
        <v>84</v>
      </c>
      <c r="AV521" s="11" t="s">
        <v>84</v>
      </c>
      <c r="AW521" s="11" t="s">
        <v>39</v>
      </c>
      <c r="AX521" s="11" t="s">
        <v>75</v>
      </c>
      <c r="AY521" s="246" t="s">
        <v>147</v>
      </c>
    </row>
    <row r="522" s="11" customFormat="1">
      <c r="B522" s="236"/>
      <c r="C522" s="237"/>
      <c r="D522" s="233" t="s">
        <v>158</v>
      </c>
      <c r="E522" s="238" t="s">
        <v>22</v>
      </c>
      <c r="F522" s="239" t="s">
        <v>594</v>
      </c>
      <c r="G522" s="237"/>
      <c r="H522" s="240">
        <v>12.380000000000001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AT522" s="246" t="s">
        <v>158</v>
      </c>
      <c r="AU522" s="246" t="s">
        <v>84</v>
      </c>
      <c r="AV522" s="11" t="s">
        <v>84</v>
      </c>
      <c r="AW522" s="11" t="s">
        <v>39</v>
      </c>
      <c r="AX522" s="11" t="s">
        <v>75</v>
      </c>
      <c r="AY522" s="246" t="s">
        <v>147</v>
      </c>
    </row>
    <row r="523" s="11" customFormat="1">
      <c r="B523" s="236"/>
      <c r="C523" s="237"/>
      <c r="D523" s="233" t="s">
        <v>158</v>
      </c>
      <c r="E523" s="238" t="s">
        <v>22</v>
      </c>
      <c r="F523" s="239" t="s">
        <v>657</v>
      </c>
      <c r="G523" s="237"/>
      <c r="H523" s="240">
        <v>6.0679999999999996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AT523" s="246" t="s">
        <v>158</v>
      </c>
      <c r="AU523" s="246" t="s">
        <v>84</v>
      </c>
      <c r="AV523" s="11" t="s">
        <v>84</v>
      </c>
      <c r="AW523" s="11" t="s">
        <v>39</v>
      </c>
      <c r="AX523" s="11" t="s">
        <v>75</v>
      </c>
      <c r="AY523" s="246" t="s">
        <v>147</v>
      </c>
    </row>
    <row r="524" s="11" customFormat="1">
      <c r="B524" s="236"/>
      <c r="C524" s="237"/>
      <c r="D524" s="233" t="s">
        <v>158</v>
      </c>
      <c r="E524" s="238" t="s">
        <v>22</v>
      </c>
      <c r="F524" s="239" t="s">
        <v>596</v>
      </c>
      <c r="G524" s="237"/>
      <c r="H524" s="240">
        <v>11.109999999999999</v>
      </c>
      <c r="I524" s="241"/>
      <c r="J524" s="237"/>
      <c r="K524" s="237"/>
      <c r="L524" s="242"/>
      <c r="M524" s="243"/>
      <c r="N524" s="244"/>
      <c r="O524" s="244"/>
      <c r="P524" s="244"/>
      <c r="Q524" s="244"/>
      <c r="R524" s="244"/>
      <c r="S524" s="244"/>
      <c r="T524" s="245"/>
      <c r="AT524" s="246" t="s">
        <v>158</v>
      </c>
      <c r="AU524" s="246" t="s">
        <v>84</v>
      </c>
      <c r="AV524" s="11" t="s">
        <v>84</v>
      </c>
      <c r="AW524" s="11" t="s">
        <v>39</v>
      </c>
      <c r="AX524" s="11" t="s">
        <v>75</v>
      </c>
      <c r="AY524" s="246" t="s">
        <v>147</v>
      </c>
    </row>
    <row r="525" s="11" customFormat="1">
      <c r="B525" s="236"/>
      <c r="C525" s="237"/>
      <c r="D525" s="233" t="s">
        <v>158</v>
      </c>
      <c r="E525" s="238" t="s">
        <v>22</v>
      </c>
      <c r="F525" s="239" t="s">
        <v>658</v>
      </c>
      <c r="G525" s="237"/>
      <c r="H525" s="240">
        <v>5.5759999999999996</v>
      </c>
      <c r="I525" s="241"/>
      <c r="J525" s="237"/>
      <c r="K525" s="237"/>
      <c r="L525" s="242"/>
      <c r="M525" s="243"/>
      <c r="N525" s="244"/>
      <c r="O525" s="244"/>
      <c r="P525" s="244"/>
      <c r="Q525" s="244"/>
      <c r="R525" s="244"/>
      <c r="S525" s="244"/>
      <c r="T525" s="245"/>
      <c r="AT525" s="246" t="s">
        <v>158</v>
      </c>
      <c r="AU525" s="246" t="s">
        <v>84</v>
      </c>
      <c r="AV525" s="11" t="s">
        <v>84</v>
      </c>
      <c r="AW525" s="11" t="s">
        <v>39</v>
      </c>
      <c r="AX525" s="11" t="s">
        <v>75</v>
      </c>
      <c r="AY525" s="246" t="s">
        <v>147</v>
      </c>
    </row>
    <row r="526" s="12" customFormat="1">
      <c r="B526" s="247"/>
      <c r="C526" s="248"/>
      <c r="D526" s="233" t="s">
        <v>158</v>
      </c>
      <c r="E526" s="249" t="s">
        <v>22</v>
      </c>
      <c r="F526" s="250" t="s">
        <v>166</v>
      </c>
      <c r="G526" s="248"/>
      <c r="H526" s="251">
        <v>640.08600000000001</v>
      </c>
      <c r="I526" s="252"/>
      <c r="J526" s="248"/>
      <c r="K526" s="248"/>
      <c r="L526" s="253"/>
      <c r="M526" s="254"/>
      <c r="N526" s="255"/>
      <c r="O526" s="255"/>
      <c r="P526" s="255"/>
      <c r="Q526" s="255"/>
      <c r="R526" s="255"/>
      <c r="S526" s="255"/>
      <c r="T526" s="256"/>
      <c r="AT526" s="257" t="s">
        <v>158</v>
      </c>
      <c r="AU526" s="257" t="s">
        <v>84</v>
      </c>
      <c r="AV526" s="12" t="s">
        <v>154</v>
      </c>
      <c r="AW526" s="12" t="s">
        <v>39</v>
      </c>
      <c r="AX526" s="12" t="s">
        <v>24</v>
      </c>
      <c r="AY526" s="257" t="s">
        <v>147</v>
      </c>
    </row>
    <row r="527" s="1" customFormat="1" ht="16.5" customHeight="1">
      <c r="B527" s="46"/>
      <c r="C527" s="258" t="s">
        <v>665</v>
      </c>
      <c r="D527" s="258" t="s">
        <v>235</v>
      </c>
      <c r="E527" s="259" t="s">
        <v>666</v>
      </c>
      <c r="F527" s="260" t="s">
        <v>667</v>
      </c>
      <c r="G527" s="261" t="s">
        <v>152</v>
      </c>
      <c r="H527" s="262">
        <v>736.09900000000005</v>
      </c>
      <c r="I527" s="263"/>
      <c r="J527" s="264">
        <f>ROUND(I527*H527,2)</f>
        <v>0</v>
      </c>
      <c r="K527" s="260" t="s">
        <v>153</v>
      </c>
      <c r="L527" s="265"/>
      <c r="M527" s="266" t="s">
        <v>22</v>
      </c>
      <c r="N527" s="267" t="s">
        <v>46</v>
      </c>
      <c r="O527" s="47"/>
      <c r="P527" s="230">
        <f>O527*H527</f>
        <v>0</v>
      </c>
      <c r="Q527" s="230">
        <v>0.00029999999999999997</v>
      </c>
      <c r="R527" s="230">
        <f>Q527*H527</f>
        <v>0.22082969999999999</v>
      </c>
      <c r="S527" s="230">
        <v>0</v>
      </c>
      <c r="T527" s="231">
        <f>S527*H527</f>
        <v>0</v>
      </c>
      <c r="AR527" s="24" t="s">
        <v>372</v>
      </c>
      <c r="AT527" s="24" t="s">
        <v>235</v>
      </c>
      <c r="AU527" s="24" t="s">
        <v>84</v>
      </c>
      <c r="AY527" s="24" t="s">
        <v>147</v>
      </c>
      <c r="BE527" s="232">
        <f>IF(N527="základní",J527,0)</f>
        <v>0</v>
      </c>
      <c r="BF527" s="232">
        <f>IF(N527="snížená",J527,0)</f>
        <v>0</v>
      </c>
      <c r="BG527" s="232">
        <f>IF(N527="zákl. přenesená",J527,0)</f>
        <v>0</v>
      </c>
      <c r="BH527" s="232">
        <f>IF(N527="sníž. přenesená",J527,0)</f>
        <v>0</v>
      </c>
      <c r="BI527" s="232">
        <f>IF(N527="nulová",J527,0)</f>
        <v>0</v>
      </c>
      <c r="BJ527" s="24" t="s">
        <v>24</v>
      </c>
      <c r="BK527" s="232">
        <f>ROUND(I527*H527,2)</f>
        <v>0</v>
      </c>
      <c r="BL527" s="24" t="s">
        <v>245</v>
      </c>
      <c r="BM527" s="24" t="s">
        <v>668</v>
      </c>
    </row>
    <row r="528" s="1" customFormat="1">
      <c r="B528" s="46"/>
      <c r="C528" s="74"/>
      <c r="D528" s="233" t="s">
        <v>156</v>
      </c>
      <c r="E528" s="74"/>
      <c r="F528" s="234" t="s">
        <v>669</v>
      </c>
      <c r="G528" s="74"/>
      <c r="H528" s="74"/>
      <c r="I528" s="191"/>
      <c r="J528" s="74"/>
      <c r="K528" s="74"/>
      <c r="L528" s="72"/>
      <c r="M528" s="235"/>
      <c r="N528" s="47"/>
      <c r="O528" s="47"/>
      <c r="P528" s="47"/>
      <c r="Q528" s="47"/>
      <c r="R528" s="47"/>
      <c r="S528" s="47"/>
      <c r="T528" s="95"/>
      <c r="AT528" s="24" t="s">
        <v>156</v>
      </c>
      <c r="AU528" s="24" t="s">
        <v>84</v>
      </c>
    </row>
    <row r="529" s="11" customFormat="1">
      <c r="B529" s="236"/>
      <c r="C529" s="237"/>
      <c r="D529" s="233" t="s">
        <v>158</v>
      </c>
      <c r="E529" s="237"/>
      <c r="F529" s="239" t="s">
        <v>670</v>
      </c>
      <c r="G529" s="237"/>
      <c r="H529" s="240">
        <v>736.09900000000005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AT529" s="246" t="s">
        <v>158</v>
      </c>
      <c r="AU529" s="246" t="s">
        <v>84</v>
      </c>
      <c r="AV529" s="11" t="s">
        <v>84</v>
      </c>
      <c r="AW529" s="11" t="s">
        <v>6</v>
      </c>
      <c r="AX529" s="11" t="s">
        <v>24</v>
      </c>
      <c r="AY529" s="246" t="s">
        <v>147</v>
      </c>
    </row>
    <row r="530" s="1" customFormat="1" ht="25.5" customHeight="1">
      <c r="B530" s="46"/>
      <c r="C530" s="221" t="s">
        <v>671</v>
      </c>
      <c r="D530" s="221" t="s">
        <v>149</v>
      </c>
      <c r="E530" s="222" t="s">
        <v>672</v>
      </c>
      <c r="F530" s="223" t="s">
        <v>673</v>
      </c>
      <c r="G530" s="224" t="s">
        <v>152</v>
      </c>
      <c r="H530" s="225">
        <v>11.109999999999999</v>
      </c>
      <c r="I530" s="226"/>
      <c r="J530" s="227">
        <f>ROUND(I530*H530,2)</f>
        <v>0</v>
      </c>
      <c r="K530" s="223" t="s">
        <v>153</v>
      </c>
      <c r="L530" s="72"/>
      <c r="M530" s="228" t="s">
        <v>22</v>
      </c>
      <c r="N530" s="229" t="s">
        <v>46</v>
      </c>
      <c r="O530" s="47"/>
      <c r="P530" s="230">
        <f>O530*H530</f>
        <v>0</v>
      </c>
      <c r="Q530" s="230">
        <v>0</v>
      </c>
      <c r="R530" s="230">
        <f>Q530*H530</f>
        <v>0</v>
      </c>
      <c r="S530" s="230">
        <v>0.16700000000000001</v>
      </c>
      <c r="T530" s="231">
        <f>S530*H530</f>
        <v>1.85537</v>
      </c>
      <c r="AR530" s="24" t="s">
        <v>245</v>
      </c>
      <c r="AT530" s="24" t="s">
        <v>149</v>
      </c>
      <c r="AU530" s="24" t="s">
        <v>84</v>
      </c>
      <c r="AY530" s="24" t="s">
        <v>147</v>
      </c>
      <c r="BE530" s="232">
        <f>IF(N530="základní",J530,0)</f>
        <v>0</v>
      </c>
      <c r="BF530" s="232">
        <f>IF(N530="snížená",J530,0)</f>
        <v>0</v>
      </c>
      <c r="BG530" s="232">
        <f>IF(N530="zákl. přenesená",J530,0)</f>
        <v>0</v>
      </c>
      <c r="BH530" s="232">
        <f>IF(N530="sníž. přenesená",J530,0)</f>
        <v>0</v>
      </c>
      <c r="BI530" s="232">
        <f>IF(N530="nulová",J530,0)</f>
        <v>0</v>
      </c>
      <c r="BJ530" s="24" t="s">
        <v>24</v>
      </c>
      <c r="BK530" s="232">
        <f>ROUND(I530*H530,2)</f>
        <v>0</v>
      </c>
      <c r="BL530" s="24" t="s">
        <v>245</v>
      </c>
      <c r="BM530" s="24" t="s">
        <v>674</v>
      </c>
    </row>
    <row r="531" s="1" customFormat="1">
      <c r="B531" s="46"/>
      <c r="C531" s="74"/>
      <c r="D531" s="233" t="s">
        <v>156</v>
      </c>
      <c r="E531" s="74"/>
      <c r="F531" s="234" t="s">
        <v>675</v>
      </c>
      <c r="G531" s="74"/>
      <c r="H531" s="74"/>
      <c r="I531" s="191"/>
      <c r="J531" s="74"/>
      <c r="K531" s="74"/>
      <c r="L531" s="72"/>
      <c r="M531" s="235"/>
      <c r="N531" s="47"/>
      <c r="O531" s="47"/>
      <c r="P531" s="47"/>
      <c r="Q531" s="47"/>
      <c r="R531" s="47"/>
      <c r="S531" s="47"/>
      <c r="T531" s="95"/>
      <c r="AT531" s="24" t="s">
        <v>156</v>
      </c>
      <c r="AU531" s="24" t="s">
        <v>84</v>
      </c>
    </row>
    <row r="532" s="11" customFormat="1">
      <c r="B532" s="236"/>
      <c r="C532" s="237"/>
      <c r="D532" s="233" t="s">
        <v>158</v>
      </c>
      <c r="E532" s="238" t="s">
        <v>22</v>
      </c>
      <c r="F532" s="239" t="s">
        <v>676</v>
      </c>
      <c r="G532" s="237"/>
      <c r="H532" s="240">
        <v>11.109999999999999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AT532" s="246" t="s">
        <v>158</v>
      </c>
      <c r="AU532" s="246" t="s">
        <v>84</v>
      </c>
      <c r="AV532" s="11" t="s">
        <v>84</v>
      </c>
      <c r="AW532" s="11" t="s">
        <v>39</v>
      </c>
      <c r="AX532" s="11" t="s">
        <v>75</v>
      </c>
      <c r="AY532" s="246" t="s">
        <v>147</v>
      </c>
    </row>
    <row r="533" s="12" customFormat="1">
      <c r="B533" s="247"/>
      <c r="C533" s="248"/>
      <c r="D533" s="233" t="s">
        <v>158</v>
      </c>
      <c r="E533" s="249" t="s">
        <v>22</v>
      </c>
      <c r="F533" s="250" t="s">
        <v>166</v>
      </c>
      <c r="G533" s="248"/>
      <c r="H533" s="251">
        <v>11.109999999999999</v>
      </c>
      <c r="I533" s="252"/>
      <c r="J533" s="248"/>
      <c r="K533" s="248"/>
      <c r="L533" s="253"/>
      <c r="M533" s="254"/>
      <c r="N533" s="255"/>
      <c r="O533" s="255"/>
      <c r="P533" s="255"/>
      <c r="Q533" s="255"/>
      <c r="R533" s="255"/>
      <c r="S533" s="255"/>
      <c r="T533" s="256"/>
      <c r="AT533" s="257" t="s">
        <v>158</v>
      </c>
      <c r="AU533" s="257" t="s">
        <v>84</v>
      </c>
      <c r="AV533" s="12" t="s">
        <v>154</v>
      </c>
      <c r="AW533" s="12" t="s">
        <v>39</v>
      </c>
      <c r="AX533" s="12" t="s">
        <v>24</v>
      </c>
      <c r="AY533" s="257" t="s">
        <v>147</v>
      </c>
    </row>
    <row r="534" s="1" customFormat="1" ht="16.5" customHeight="1">
      <c r="B534" s="46"/>
      <c r="C534" s="221" t="s">
        <v>677</v>
      </c>
      <c r="D534" s="221" t="s">
        <v>149</v>
      </c>
      <c r="E534" s="222" t="s">
        <v>678</v>
      </c>
      <c r="F534" s="223" t="s">
        <v>679</v>
      </c>
      <c r="G534" s="224" t="s">
        <v>201</v>
      </c>
      <c r="H534" s="225">
        <v>5.6870000000000003</v>
      </c>
      <c r="I534" s="226"/>
      <c r="J534" s="227">
        <f>ROUND(I534*H534,2)</f>
        <v>0</v>
      </c>
      <c r="K534" s="223" t="s">
        <v>153</v>
      </c>
      <c r="L534" s="72"/>
      <c r="M534" s="228" t="s">
        <v>22</v>
      </c>
      <c r="N534" s="229" t="s">
        <v>46</v>
      </c>
      <c r="O534" s="47"/>
      <c r="P534" s="230">
        <f>O534*H534</f>
        <v>0</v>
      </c>
      <c r="Q534" s="230">
        <v>0</v>
      </c>
      <c r="R534" s="230">
        <f>Q534*H534</f>
        <v>0</v>
      </c>
      <c r="S534" s="230">
        <v>0</v>
      </c>
      <c r="T534" s="231">
        <f>S534*H534</f>
        <v>0</v>
      </c>
      <c r="AR534" s="24" t="s">
        <v>245</v>
      </c>
      <c r="AT534" s="24" t="s">
        <v>149</v>
      </c>
      <c r="AU534" s="24" t="s">
        <v>84</v>
      </c>
      <c r="AY534" s="24" t="s">
        <v>147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24" t="s">
        <v>24</v>
      </c>
      <c r="BK534" s="232">
        <f>ROUND(I534*H534,2)</f>
        <v>0</v>
      </c>
      <c r="BL534" s="24" t="s">
        <v>245</v>
      </c>
      <c r="BM534" s="24" t="s">
        <v>680</v>
      </c>
    </row>
    <row r="535" s="1" customFormat="1">
      <c r="B535" s="46"/>
      <c r="C535" s="74"/>
      <c r="D535" s="233" t="s">
        <v>156</v>
      </c>
      <c r="E535" s="74"/>
      <c r="F535" s="234" t="s">
        <v>681</v>
      </c>
      <c r="G535" s="74"/>
      <c r="H535" s="74"/>
      <c r="I535" s="191"/>
      <c r="J535" s="74"/>
      <c r="K535" s="74"/>
      <c r="L535" s="72"/>
      <c r="M535" s="235"/>
      <c r="N535" s="47"/>
      <c r="O535" s="47"/>
      <c r="P535" s="47"/>
      <c r="Q535" s="47"/>
      <c r="R535" s="47"/>
      <c r="S535" s="47"/>
      <c r="T535" s="95"/>
      <c r="AT535" s="24" t="s">
        <v>156</v>
      </c>
      <c r="AU535" s="24" t="s">
        <v>84</v>
      </c>
    </row>
    <row r="536" s="10" customFormat="1" ht="29.88" customHeight="1">
      <c r="B536" s="205"/>
      <c r="C536" s="206"/>
      <c r="D536" s="207" t="s">
        <v>74</v>
      </c>
      <c r="E536" s="219" t="s">
        <v>682</v>
      </c>
      <c r="F536" s="219" t="s">
        <v>683</v>
      </c>
      <c r="G536" s="206"/>
      <c r="H536" s="206"/>
      <c r="I536" s="209"/>
      <c r="J536" s="220">
        <f>BK536</f>
        <v>0</v>
      </c>
      <c r="K536" s="206"/>
      <c r="L536" s="211"/>
      <c r="M536" s="212"/>
      <c r="N536" s="213"/>
      <c r="O536" s="213"/>
      <c r="P536" s="214">
        <f>SUM(P537:P612)</f>
        <v>0</v>
      </c>
      <c r="Q536" s="213"/>
      <c r="R536" s="214">
        <f>SUM(R537:R612)</f>
        <v>17.287341000000001</v>
      </c>
      <c r="S536" s="213"/>
      <c r="T536" s="215">
        <f>SUM(T537:T612)</f>
        <v>0.041939999999999998</v>
      </c>
      <c r="AR536" s="216" t="s">
        <v>84</v>
      </c>
      <c r="AT536" s="217" t="s">
        <v>74</v>
      </c>
      <c r="AU536" s="217" t="s">
        <v>24</v>
      </c>
      <c r="AY536" s="216" t="s">
        <v>147</v>
      </c>
      <c r="BK536" s="218">
        <f>SUM(BK537:BK612)</f>
        <v>0</v>
      </c>
    </row>
    <row r="537" s="1" customFormat="1" ht="25.5" customHeight="1">
      <c r="B537" s="46"/>
      <c r="C537" s="221" t="s">
        <v>684</v>
      </c>
      <c r="D537" s="221" t="s">
        <v>149</v>
      </c>
      <c r="E537" s="222" t="s">
        <v>685</v>
      </c>
      <c r="F537" s="223" t="s">
        <v>686</v>
      </c>
      <c r="G537" s="224" t="s">
        <v>152</v>
      </c>
      <c r="H537" s="225">
        <v>1039.461</v>
      </c>
      <c r="I537" s="226"/>
      <c r="J537" s="227">
        <f>ROUND(I537*H537,2)</f>
        <v>0</v>
      </c>
      <c r="K537" s="223" t="s">
        <v>153</v>
      </c>
      <c r="L537" s="72"/>
      <c r="M537" s="228" t="s">
        <v>22</v>
      </c>
      <c r="N537" s="229" t="s">
        <v>46</v>
      </c>
      <c r="O537" s="47"/>
      <c r="P537" s="230">
        <f>O537*H537</f>
        <v>0</v>
      </c>
      <c r="Q537" s="230">
        <v>0.0060000000000000001</v>
      </c>
      <c r="R537" s="230">
        <f>Q537*H537</f>
        <v>6.2367660000000003</v>
      </c>
      <c r="S537" s="230">
        <v>0</v>
      </c>
      <c r="T537" s="231">
        <f>S537*H537</f>
        <v>0</v>
      </c>
      <c r="AR537" s="24" t="s">
        <v>245</v>
      </c>
      <c r="AT537" s="24" t="s">
        <v>149</v>
      </c>
      <c r="AU537" s="24" t="s">
        <v>84</v>
      </c>
      <c r="AY537" s="24" t="s">
        <v>147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24" t="s">
        <v>24</v>
      </c>
      <c r="BK537" s="232">
        <f>ROUND(I537*H537,2)</f>
        <v>0</v>
      </c>
      <c r="BL537" s="24" t="s">
        <v>245</v>
      </c>
      <c r="BM537" s="24" t="s">
        <v>687</v>
      </c>
    </row>
    <row r="538" s="1" customFormat="1">
      <c r="B538" s="46"/>
      <c r="C538" s="74"/>
      <c r="D538" s="233" t="s">
        <v>156</v>
      </c>
      <c r="E538" s="74"/>
      <c r="F538" s="234" t="s">
        <v>688</v>
      </c>
      <c r="G538" s="74"/>
      <c r="H538" s="74"/>
      <c r="I538" s="191"/>
      <c r="J538" s="74"/>
      <c r="K538" s="74"/>
      <c r="L538" s="72"/>
      <c r="M538" s="235"/>
      <c r="N538" s="47"/>
      <c r="O538" s="47"/>
      <c r="P538" s="47"/>
      <c r="Q538" s="47"/>
      <c r="R538" s="47"/>
      <c r="S538" s="47"/>
      <c r="T538" s="95"/>
      <c r="AT538" s="24" t="s">
        <v>156</v>
      </c>
      <c r="AU538" s="24" t="s">
        <v>84</v>
      </c>
    </row>
    <row r="539" s="1" customFormat="1" ht="25.5" customHeight="1">
      <c r="B539" s="46"/>
      <c r="C539" s="258" t="s">
        <v>689</v>
      </c>
      <c r="D539" s="258" t="s">
        <v>235</v>
      </c>
      <c r="E539" s="259" t="s">
        <v>690</v>
      </c>
      <c r="F539" s="260" t="s">
        <v>691</v>
      </c>
      <c r="G539" s="261" t="s">
        <v>152</v>
      </c>
      <c r="H539" s="262">
        <v>157.41</v>
      </c>
      <c r="I539" s="263"/>
      <c r="J539" s="264">
        <f>ROUND(I539*H539,2)</f>
        <v>0</v>
      </c>
      <c r="K539" s="260" t="s">
        <v>153</v>
      </c>
      <c r="L539" s="265"/>
      <c r="M539" s="266" t="s">
        <v>22</v>
      </c>
      <c r="N539" s="267" t="s">
        <v>46</v>
      </c>
      <c r="O539" s="47"/>
      <c r="P539" s="230">
        <f>O539*H539</f>
        <v>0</v>
      </c>
      <c r="Q539" s="230">
        <v>0.0035000000000000001</v>
      </c>
      <c r="R539" s="230">
        <f>Q539*H539</f>
        <v>0.55093499999999995</v>
      </c>
      <c r="S539" s="230">
        <v>0</v>
      </c>
      <c r="T539" s="231">
        <f>S539*H539</f>
        <v>0</v>
      </c>
      <c r="AR539" s="24" t="s">
        <v>372</v>
      </c>
      <c r="AT539" s="24" t="s">
        <v>235</v>
      </c>
      <c r="AU539" s="24" t="s">
        <v>84</v>
      </c>
      <c r="AY539" s="24" t="s">
        <v>147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24" t="s">
        <v>24</v>
      </c>
      <c r="BK539" s="232">
        <f>ROUND(I539*H539,2)</f>
        <v>0</v>
      </c>
      <c r="BL539" s="24" t="s">
        <v>245</v>
      </c>
      <c r="BM539" s="24" t="s">
        <v>692</v>
      </c>
    </row>
    <row r="540" s="1" customFormat="1">
      <c r="B540" s="46"/>
      <c r="C540" s="74"/>
      <c r="D540" s="233" t="s">
        <v>156</v>
      </c>
      <c r="E540" s="74"/>
      <c r="F540" s="234" t="s">
        <v>693</v>
      </c>
      <c r="G540" s="74"/>
      <c r="H540" s="74"/>
      <c r="I540" s="191"/>
      <c r="J540" s="74"/>
      <c r="K540" s="74"/>
      <c r="L540" s="72"/>
      <c r="M540" s="235"/>
      <c r="N540" s="47"/>
      <c r="O540" s="47"/>
      <c r="P540" s="47"/>
      <c r="Q540" s="47"/>
      <c r="R540" s="47"/>
      <c r="S540" s="47"/>
      <c r="T540" s="95"/>
      <c r="AT540" s="24" t="s">
        <v>156</v>
      </c>
      <c r="AU540" s="24" t="s">
        <v>84</v>
      </c>
    </row>
    <row r="541" s="13" customFormat="1">
      <c r="B541" s="268"/>
      <c r="C541" s="269"/>
      <c r="D541" s="233" t="s">
        <v>158</v>
      </c>
      <c r="E541" s="270" t="s">
        <v>22</v>
      </c>
      <c r="F541" s="271" t="s">
        <v>694</v>
      </c>
      <c r="G541" s="269"/>
      <c r="H541" s="270" t="s">
        <v>22</v>
      </c>
      <c r="I541" s="272"/>
      <c r="J541" s="269"/>
      <c r="K541" s="269"/>
      <c r="L541" s="273"/>
      <c r="M541" s="274"/>
      <c r="N541" s="275"/>
      <c r="O541" s="275"/>
      <c r="P541" s="275"/>
      <c r="Q541" s="275"/>
      <c r="R541" s="275"/>
      <c r="S541" s="275"/>
      <c r="T541" s="276"/>
      <c r="AT541" s="277" t="s">
        <v>158</v>
      </c>
      <c r="AU541" s="277" t="s">
        <v>84</v>
      </c>
      <c r="AV541" s="13" t="s">
        <v>24</v>
      </c>
      <c r="AW541" s="13" t="s">
        <v>39</v>
      </c>
      <c r="AX541" s="13" t="s">
        <v>75</v>
      </c>
      <c r="AY541" s="277" t="s">
        <v>147</v>
      </c>
    </row>
    <row r="542" s="11" customFormat="1">
      <c r="B542" s="236"/>
      <c r="C542" s="237"/>
      <c r="D542" s="233" t="s">
        <v>158</v>
      </c>
      <c r="E542" s="238" t="s">
        <v>22</v>
      </c>
      <c r="F542" s="239" t="s">
        <v>329</v>
      </c>
      <c r="G542" s="237"/>
      <c r="H542" s="240">
        <v>50.210000000000001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AT542" s="246" t="s">
        <v>158</v>
      </c>
      <c r="AU542" s="246" t="s">
        <v>84</v>
      </c>
      <c r="AV542" s="11" t="s">
        <v>84</v>
      </c>
      <c r="AW542" s="11" t="s">
        <v>39</v>
      </c>
      <c r="AX542" s="11" t="s">
        <v>75</v>
      </c>
      <c r="AY542" s="246" t="s">
        <v>147</v>
      </c>
    </row>
    <row r="543" s="11" customFormat="1">
      <c r="B543" s="236"/>
      <c r="C543" s="237"/>
      <c r="D543" s="233" t="s">
        <v>158</v>
      </c>
      <c r="E543" s="238" t="s">
        <v>22</v>
      </c>
      <c r="F543" s="239" t="s">
        <v>330</v>
      </c>
      <c r="G543" s="237"/>
      <c r="H543" s="240">
        <v>42.145000000000003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AT543" s="246" t="s">
        <v>158</v>
      </c>
      <c r="AU543" s="246" t="s">
        <v>84</v>
      </c>
      <c r="AV543" s="11" t="s">
        <v>84</v>
      </c>
      <c r="AW543" s="11" t="s">
        <v>39</v>
      </c>
      <c r="AX543" s="11" t="s">
        <v>75</v>
      </c>
      <c r="AY543" s="246" t="s">
        <v>147</v>
      </c>
    </row>
    <row r="544" s="11" customFormat="1">
      <c r="B544" s="236"/>
      <c r="C544" s="237"/>
      <c r="D544" s="233" t="s">
        <v>158</v>
      </c>
      <c r="E544" s="238" t="s">
        <v>22</v>
      </c>
      <c r="F544" s="239" t="s">
        <v>465</v>
      </c>
      <c r="G544" s="237"/>
      <c r="H544" s="240">
        <v>50.798999999999999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AT544" s="246" t="s">
        <v>158</v>
      </c>
      <c r="AU544" s="246" t="s">
        <v>84</v>
      </c>
      <c r="AV544" s="11" t="s">
        <v>84</v>
      </c>
      <c r="AW544" s="11" t="s">
        <v>39</v>
      </c>
      <c r="AX544" s="11" t="s">
        <v>75</v>
      </c>
      <c r="AY544" s="246" t="s">
        <v>147</v>
      </c>
    </row>
    <row r="545" s="11" customFormat="1">
      <c r="B545" s="236"/>
      <c r="C545" s="237"/>
      <c r="D545" s="233" t="s">
        <v>158</v>
      </c>
      <c r="E545" s="238" t="s">
        <v>22</v>
      </c>
      <c r="F545" s="239" t="s">
        <v>332</v>
      </c>
      <c r="G545" s="237"/>
      <c r="H545" s="240">
        <v>6.7599999999999998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AT545" s="246" t="s">
        <v>158</v>
      </c>
      <c r="AU545" s="246" t="s">
        <v>84</v>
      </c>
      <c r="AV545" s="11" t="s">
        <v>84</v>
      </c>
      <c r="AW545" s="11" t="s">
        <v>39</v>
      </c>
      <c r="AX545" s="11" t="s">
        <v>75</v>
      </c>
      <c r="AY545" s="246" t="s">
        <v>147</v>
      </c>
    </row>
    <row r="546" s="12" customFormat="1">
      <c r="B546" s="247"/>
      <c r="C546" s="248"/>
      <c r="D546" s="233" t="s">
        <v>158</v>
      </c>
      <c r="E546" s="249" t="s">
        <v>22</v>
      </c>
      <c r="F546" s="250" t="s">
        <v>166</v>
      </c>
      <c r="G546" s="248"/>
      <c r="H546" s="251">
        <v>149.91399999999999</v>
      </c>
      <c r="I546" s="252"/>
      <c r="J546" s="248"/>
      <c r="K546" s="248"/>
      <c r="L546" s="253"/>
      <c r="M546" s="254"/>
      <c r="N546" s="255"/>
      <c r="O546" s="255"/>
      <c r="P546" s="255"/>
      <c r="Q546" s="255"/>
      <c r="R546" s="255"/>
      <c r="S546" s="255"/>
      <c r="T546" s="256"/>
      <c r="AT546" s="257" t="s">
        <v>158</v>
      </c>
      <c r="AU546" s="257" t="s">
        <v>84</v>
      </c>
      <c r="AV546" s="12" t="s">
        <v>154</v>
      </c>
      <c r="AW546" s="12" t="s">
        <v>39</v>
      </c>
      <c r="AX546" s="12" t="s">
        <v>24</v>
      </c>
      <c r="AY546" s="257" t="s">
        <v>147</v>
      </c>
    </row>
    <row r="547" s="11" customFormat="1">
      <c r="B547" s="236"/>
      <c r="C547" s="237"/>
      <c r="D547" s="233" t="s">
        <v>158</v>
      </c>
      <c r="E547" s="237"/>
      <c r="F547" s="239" t="s">
        <v>695</v>
      </c>
      <c r="G547" s="237"/>
      <c r="H547" s="240">
        <v>157.41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AT547" s="246" t="s">
        <v>158</v>
      </c>
      <c r="AU547" s="246" t="s">
        <v>84</v>
      </c>
      <c r="AV547" s="11" t="s">
        <v>84</v>
      </c>
      <c r="AW547" s="11" t="s">
        <v>6</v>
      </c>
      <c r="AX547" s="11" t="s">
        <v>24</v>
      </c>
      <c r="AY547" s="246" t="s">
        <v>147</v>
      </c>
    </row>
    <row r="548" s="1" customFormat="1" ht="16.5" customHeight="1">
      <c r="B548" s="46"/>
      <c r="C548" s="258" t="s">
        <v>696</v>
      </c>
      <c r="D548" s="258" t="s">
        <v>235</v>
      </c>
      <c r="E548" s="259" t="s">
        <v>697</v>
      </c>
      <c r="F548" s="260" t="s">
        <v>698</v>
      </c>
      <c r="G548" s="261" t="s">
        <v>152</v>
      </c>
      <c r="H548" s="262">
        <v>818.12</v>
      </c>
      <c r="I548" s="263"/>
      <c r="J548" s="264">
        <f>ROUND(I548*H548,2)</f>
        <v>0</v>
      </c>
      <c r="K548" s="260" t="s">
        <v>153</v>
      </c>
      <c r="L548" s="265"/>
      <c r="M548" s="266" t="s">
        <v>22</v>
      </c>
      <c r="N548" s="267" t="s">
        <v>46</v>
      </c>
      <c r="O548" s="47"/>
      <c r="P548" s="230">
        <f>O548*H548</f>
        <v>0</v>
      </c>
      <c r="Q548" s="230">
        <v>0.0080000000000000002</v>
      </c>
      <c r="R548" s="230">
        <f>Q548*H548</f>
        <v>6.5449600000000006</v>
      </c>
      <c r="S548" s="230">
        <v>0</v>
      </c>
      <c r="T548" s="231">
        <f>S548*H548</f>
        <v>0</v>
      </c>
      <c r="AR548" s="24" t="s">
        <v>372</v>
      </c>
      <c r="AT548" s="24" t="s">
        <v>235</v>
      </c>
      <c r="AU548" s="24" t="s">
        <v>84</v>
      </c>
      <c r="AY548" s="24" t="s">
        <v>147</v>
      </c>
      <c r="BE548" s="232">
        <f>IF(N548="základní",J548,0)</f>
        <v>0</v>
      </c>
      <c r="BF548" s="232">
        <f>IF(N548="snížená",J548,0)</f>
        <v>0</v>
      </c>
      <c r="BG548" s="232">
        <f>IF(N548="zákl. přenesená",J548,0)</f>
        <v>0</v>
      </c>
      <c r="BH548" s="232">
        <f>IF(N548="sníž. přenesená",J548,0)</f>
        <v>0</v>
      </c>
      <c r="BI548" s="232">
        <f>IF(N548="nulová",J548,0)</f>
        <v>0</v>
      </c>
      <c r="BJ548" s="24" t="s">
        <v>24</v>
      </c>
      <c r="BK548" s="232">
        <f>ROUND(I548*H548,2)</f>
        <v>0</v>
      </c>
      <c r="BL548" s="24" t="s">
        <v>245</v>
      </c>
      <c r="BM548" s="24" t="s">
        <v>699</v>
      </c>
    </row>
    <row r="549" s="1" customFormat="1">
      <c r="B549" s="46"/>
      <c r="C549" s="74"/>
      <c r="D549" s="233" t="s">
        <v>156</v>
      </c>
      <c r="E549" s="74"/>
      <c r="F549" s="234" t="s">
        <v>700</v>
      </c>
      <c r="G549" s="74"/>
      <c r="H549" s="74"/>
      <c r="I549" s="191"/>
      <c r="J549" s="74"/>
      <c r="K549" s="74"/>
      <c r="L549" s="72"/>
      <c r="M549" s="235"/>
      <c r="N549" s="47"/>
      <c r="O549" s="47"/>
      <c r="P549" s="47"/>
      <c r="Q549" s="47"/>
      <c r="R549" s="47"/>
      <c r="S549" s="47"/>
      <c r="T549" s="95"/>
      <c r="AT549" s="24" t="s">
        <v>156</v>
      </c>
      <c r="AU549" s="24" t="s">
        <v>84</v>
      </c>
    </row>
    <row r="550" s="13" customFormat="1">
      <c r="B550" s="268"/>
      <c r="C550" s="269"/>
      <c r="D550" s="233" t="s">
        <v>158</v>
      </c>
      <c r="E550" s="270" t="s">
        <v>22</v>
      </c>
      <c r="F550" s="271" t="s">
        <v>701</v>
      </c>
      <c r="G550" s="269"/>
      <c r="H550" s="270" t="s">
        <v>22</v>
      </c>
      <c r="I550" s="272"/>
      <c r="J550" s="269"/>
      <c r="K550" s="269"/>
      <c r="L550" s="273"/>
      <c r="M550" s="274"/>
      <c r="N550" s="275"/>
      <c r="O550" s="275"/>
      <c r="P550" s="275"/>
      <c r="Q550" s="275"/>
      <c r="R550" s="275"/>
      <c r="S550" s="275"/>
      <c r="T550" s="276"/>
      <c r="AT550" s="277" t="s">
        <v>158</v>
      </c>
      <c r="AU550" s="277" t="s">
        <v>84</v>
      </c>
      <c r="AV550" s="13" t="s">
        <v>24</v>
      </c>
      <c r="AW550" s="13" t="s">
        <v>39</v>
      </c>
      <c r="AX550" s="13" t="s">
        <v>75</v>
      </c>
      <c r="AY550" s="277" t="s">
        <v>147</v>
      </c>
    </row>
    <row r="551" s="11" customFormat="1">
      <c r="B551" s="236"/>
      <c r="C551" s="237"/>
      <c r="D551" s="233" t="s">
        <v>158</v>
      </c>
      <c r="E551" s="238" t="s">
        <v>22</v>
      </c>
      <c r="F551" s="239" t="s">
        <v>702</v>
      </c>
      <c r="G551" s="237"/>
      <c r="H551" s="240">
        <v>238.42500000000001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AT551" s="246" t="s">
        <v>158</v>
      </c>
      <c r="AU551" s="246" t="s">
        <v>84</v>
      </c>
      <c r="AV551" s="11" t="s">
        <v>84</v>
      </c>
      <c r="AW551" s="11" t="s">
        <v>39</v>
      </c>
      <c r="AX551" s="11" t="s">
        <v>75</v>
      </c>
      <c r="AY551" s="246" t="s">
        <v>147</v>
      </c>
    </row>
    <row r="552" s="11" customFormat="1">
      <c r="B552" s="236"/>
      <c r="C552" s="237"/>
      <c r="D552" s="233" t="s">
        <v>158</v>
      </c>
      <c r="E552" s="238" t="s">
        <v>22</v>
      </c>
      <c r="F552" s="239" t="s">
        <v>703</v>
      </c>
      <c r="G552" s="237"/>
      <c r="H552" s="240">
        <v>119.18000000000001</v>
      </c>
      <c r="I552" s="241"/>
      <c r="J552" s="237"/>
      <c r="K552" s="237"/>
      <c r="L552" s="242"/>
      <c r="M552" s="243"/>
      <c r="N552" s="244"/>
      <c r="O552" s="244"/>
      <c r="P552" s="244"/>
      <c r="Q552" s="244"/>
      <c r="R552" s="244"/>
      <c r="S552" s="244"/>
      <c r="T552" s="245"/>
      <c r="AT552" s="246" t="s">
        <v>158</v>
      </c>
      <c r="AU552" s="246" t="s">
        <v>84</v>
      </c>
      <c r="AV552" s="11" t="s">
        <v>84</v>
      </c>
      <c r="AW552" s="11" t="s">
        <v>39</v>
      </c>
      <c r="AX552" s="11" t="s">
        <v>75</v>
      </c>
      <c r="AY552" s="246" t="s">
        <v>147</v>
      </c>
    </row>
    <row r="553" s="11" customFormat="1">
      <c r="B553" s="236"/>
      <c r="C553" s="237"/>
      <c r="D553" s="233" t="s">
        <v>158</v>
      </c>
      <c r="E553" s="238" t="s">
        <v>22</v>
      </c>
      <c r="F553" s="239" t="s">
        <v>704</v>
      </c>
      <c r="G553" s="237"/>
      <c r="H553" s="240">
        <v>286.56700000000001</v>
      </c>
      <c r="I553" s="241"/>
      <c r="J553" s="237"/>
      <c r="K553" s="237"/>
      <c r="L553" s="242"/>
      <c r="M553" s="243"/>
      <c r="N553" s="244"/>
      <c r="O553" s="244"/>
      <c r="P553" s="244"/>
      <c r="Q553" s="244"/>
      <c r="R553" s="244"/>
      <c r="S553" s="244"/>
      <c r="T553" s="245"/>
      <c r="AT553" s="246" t="s">
        <v>158</v>
      </c>
      <c r="AU553" s="246" t="s">
        <v>84</v>
      </c>
      <c r="AV553" s="11" t="s">
        <v>84</v>
      </c>
      <c r="AW553" s="11" t="s">
        <v>39</v>
      </c>
      <c r="AX553" s="11" t="s">
        <v>75</v>
      </c>
      <c r="AY553" s="246" t="s">
        <v>147</v>
      </c>
    </row>
    <row r="554" s="11" customFormat="1">
      <c r="B554" s="236"/>
      <c r="C554" s="237"/>
      <c r="D554" s="233" t="s">
        <v>158</v>
      </c>
      <c r="E554" s="238" t="s">
        <v>22</v>
      </c>
      <c r="F554" s="239" t="s">
        <v>705</v>
      </c>
      <c r="G554" s="237"/>
      <c r="H554" s="240">
        <v>122.8</v>
      </c>
      <c r="I554" s="241"/>
      <c r="J554" s="237"/>
      <c r="K554" s="237"/>
      <c r="L554" s="242"/>
      <c r="M554" s="243"/>
      <c r="N554" s="244"/>
      <c r="O554" s="244"/>
      <c r="P554" s="244"/>
      <c r="Q554" s="244"/>
      <c r="R554" s="244"/>
      <c r="S554" s="244"/>
      <c r="T554" s="245"/>
      <c r="AT554" s="246" t="s">
        <v>158</v>
      </c>
      <c r="AU554" s="246" t="s">
        <v>84</v>
      </c>
      <c r="AV554" s="11" t="s">
        <v>84</v>
      </c>
      <c r="AW554" s="11" t="s">
        <v>39</v>
      </c>
      <c r="AX554" s="11" t="s">
        <v>75</v>
      </c>
      <c r="AY554" s="246" t="s">
        <v>147</v>
      </c>
    </row>
    <row r="555" s="13" customFormat="1">
      <c r="B555" s="268"/>
      <c r="C555" s="269"/>
      <c r="D555" s="233" t="s">
        <v>158</v>
      </c>
      <c r="E555" s="270" t="s">
        <v>22</v>
      </c>
      <c r="F555" s="271" t="s">
        <v>706</v>
      </c>
      <c r="G555" s="269"/>
      <c r="H555" s="270" t="s">
        <v>22</v>
      </c>
      <c r="I555" s="272"/>
      <c r="J555" s="269"/>
      <c r="K555" s="269"/>
      <c r="L555" s="273"/>
      <c r="M555" s="274"/>
      <c r="N555" s="275"/>
      <c r="O555" s="275"/>
      <c r="P555" s="275"/>
      <c r="Q555" s="275"/>
      <c r="R555" s="275"/>
      <c r="S555" s="275"/>
      <c r="T555" s="276"/>
      <c r="AT555" s="277" t="s">
        <v>158</v>
      </c>
      <c r="AU555" s="277" t="s">
        <v>84</v>
      </c>
      <c r="AV555" s="13" t="s">
        <v>24</v>
      </c>
      <c r="AW555" s="13" t="s">
        <v>39</v>
      </c>
      <c r="AX555" s="13" t="s">
        <v>75</v>
      </c>
      <c r="AY555" s="277" t="s">
        <v>147</v>
      </c>
    </row>
    <row r="556" s="11" customFormat="1">
      <c r="B556" s="236"/>
      <c r="C556" s="237"/>
      <c r="D556" s="233" t="s">
        <v>158</v>
      </c>
      <c r="E556" s="238" t="s">
        <v>22</v>
      </c>
      <c r="F556" s="239" t="s">
        <v>707</v>
      </c>
      <c r="G556" s="237"/>
      <c r="H556" s="240">
        <v>12.19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AT556" s="246" t="s">
        <v>158</v>
      </c>
      <c r="AU556" s="246" t="s">
        <v>84</v>
      </c>
      <c r="AV556" s="11" t="s">
        <v>84</v>
      </c>
      <c r="AW556" s="11" t="s">
        <v>39</v>
      </c>
      <c r="AX556" s="11" t="s">
        <v>75</v>
      </c>
      <c r="AY556" s="246" t="s">
        <v>147</v>
      </c>
    </row>
    <row r="557" s="12" customFormat="1">
      <c r="B557" s="247"/>
      <c r="C557" s="248"/>
      <c r="D557" s="233" t="s">
        <v>158</v>
      </c>
      <c r="E557" s="249" t="s">
        <v>22</v>
      </c>
      <c r="F557" s="250" t="s">
        <v>166</v>
      </c>
      <c r="G557" s="248"/>
      <c r="H557" s="251">
        <v>779.16200000000003</v>
      </c>
      <c r="I557" s="252"/>
      <c r="J557" s="248"/>
      <c r="K557" s="248"/>
      <c r="L557" s="253"/>
      <c r="M557" s="254"/>
      <c r="N557" s="255"/>
      <c r="O557" s="255"/>
      <c r="P557" s="255"/>
      <c r="Q557" s="255"/>
      <c r="R557" s="255"/>
      <c r="S557" s="255"/>
      <c r="T557" s="256"/>
      <c r="AT557" s="257" t="s">
        <v>158</v>
      </c>
      <c r="AU557" s="257" t="s">
        <v>84</v>
      </c>
      <c r="AV557" s="12" t="s">
        <v>154</v>
      </c>
      <c r="AW557" s="12" t="s">
        <v>39</v>
      </c>
      <c r="AX557" s="12" t="s">
        <v>24</v>
      </c>
      <c r="AY557" s="257" t="s">
        <v>147</v>
      </c>
    </row>
    <row r="558" s="11" customFormat="1">
      <c r="B558" s="236"/>
      <c r="C558" s="237"/>
      <c r="D558" s="233" t="s">
        <v>158</v>
      </c>
      <c r="E558" s="237"/>
      <c r="F558" s="239" t="s">
        <v>708</v>
      </c>
      <c r="G558" s="237"/>
      <c r="H558" s="240">
        <v>818.12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AT558" s="246" t="s">
        <v>158</v>
      </c>
      <c r="AU558" s="246" t="s">
        <v>84</v>
      </c>
      <c r="AV558" s="11" t="s">
        <v>84</v>
      </c>
      <c r="AW558" s="11" t="s">
        <v>6</v>
      </c>
      <c r="AX558" s="11" t="s">
        <v>24</v>
      </c>
      <c r="AY558" s="246" t="s">
        <v>147</v>
      </c>
    </row>
    <row r="559" s="1" customFormat="1" ht="16.5" customHeight="1">
      <c r="B559" s="46"/>
      <c r="C559" s="258" t="s">
        <v>709</v>
      </c>
      <c r="D559" s="258" t="s">
        <v>235</v>
      </c>
      <c r="E559" s="259" t="s">
        <v>710</v>
      </c>
      <c r="F559" s="260" t="s">
        <v>711</v>
      </c>
      <c r="G559" s="261" t="s">
        <v>152</v>
      </c>
      <c r="H559" s="262">
        <v>4.5700000000000003</v>
      </c>
      <c r="I559" s="263"/>
      <c r="J559" s="264">
        <f>ROUND(I559*H559,2)</f>
        <v>0</v>
      </c>
      <c r="K559" s="260" t="s">
        <v>153</v>
      </c>
      <c r="L559" s="265"/>
      <c r="M559" s="266" t="s">
        <v>22</v>
      </c>
      <c r="N559" s="267" t="s">
        <v>46</v>
      </c>
      <c r="O559" s="47"/>
      <c r="P559" s="230">
        <f>O559*H559</f>
        <v>0</v>
      </c>
      <c r="Q559" s="230">
        <v>0.0030000000000000001</v>
      </c>
      <c r="R559" s="230">
        <f>Q559*H559</f>
        <v>0.013710000000000002</v>
      </c>
      <c r="S559" s="230">
        <v>0</v>
      </c>
      <c r="T559" s="231">
        <f>S559*H559</f>
        <v>0</v>
      </c>
      <c r="AR559" s="24" t="s">
        <v>372</v>
      </c>
      <c r="AT559" s="24" t="s">
        <v>235</v>
      </c>
      <c r="AU559" s="24" t="s">
        <v>84</v>
      </c>
      <c r="AY559" s="24" t="s">
        <v>147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24" t="s">
        <v>24</v>
      </c>
      <c r="BK559" s="232">
        <f>ROUND(I559*H559,2)</f>
        <v>0</v>
      </c>
      <c r="BL559" s="24" t="s">
        <v>245</v>
      </c>
      <c r="BM559" s="24" t="s">
        <v>712</v>
      </c>
    </row>
    <row r="560" s="1" customFormat="1">
      <c r="B560" s="46"/>
      <c r="C560" s="74"/>
      <c r="D560" s="233" t="s">
        <v>156</v>
      </c>
      <c r="E560" s="74"/>
      <c r="F560" s="234" t="s">
        <v>713</v>
      </c>
      <c r="G560" s="74"/>
      <c r="H560" s="74"/>
      <c r="I560" s="191"/>
      <c r="J560" s="74"/>
      <c r="K560" s="74"/>
      <c r="L560" s="72"/>
      <c r="M560" s="235"/>
      <c r="N560" s="47"/>
      <c r="O560" s="47"/>
      <c r="P560" s="47"/>
      <c r="Q560" s="47"/>
      <c r="R560" s="47"/>
      <c r="S560" s="47"/>
      <c r="T560" s="95"/>
      <c r="AT560" s="24" t="s">
        <v>156</v>
      </c>
      <c r="AU560" s="24" t="s">
        <v>84</v>
      </c>
    </row>
    <row r="561" s="11" customFormat="1">
      <c r="B561" s="236"/>
      <c r="C561" s="237"/>
      <c r="D561" s="233" t="s">
        <v>158</v>
      </c>
      <c r="E561" s="238" t="s">
        <v>22</v>
      </c>
      <c r="F561" s="239" t="s">
        <v>714</v>
      </c>
      <c r="G561" s="237"/>
      <c r="H561" s="240">
        <v>4.4800000000000004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AT561" s="246" t="s">
        <v>158</v>
      </c>
      <c r="AU561" s="246" t="s">
        <v>84</v>
      </c>
      <c r="AV561" s="11" t="s">
        <v>84</v>
      </c>
      <c r="AW561" s="11" t="s">
        <v>39</v>
      </c>
      <c r="AX561" s="11" t="s">
        <v>24</v>
      </c>
      <c r="AY561" s="246" t="s">
        <v>147</v>
      </c>
    </row>
    <row r="562" s="11" customFormat="1">
      <c r="B562" s="236"/>
      <c r="C562" s="237"/>
      <c r="D562" s="233" t="s">
        <v>158</v>
      </c>
      <c r="E562" s="237"/>
      <c r="F562" s="239" t="s">
        <v>715</v>
      </c>
      <c r="G562" s="237"/>
      <c r="H562" s="240">
        <v>4.5700000000000003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AT562" s="246" t="s">
        <v>158</v>
      </c>
      <c r="AU562" s="246" t="s">
        <v>84</v>
      </c>
      <c r="AV562" s="11" t="s">
        <v>84</v>
      </c>
      <c r="AW562" s="11" t="s">
        <v>6</v>
      </c>
      <c r="AX562" s="11" t="s">
        <v>24</v>
      </c>
      <c r="AY562" s="246" t="s">
        <v>147</v>
      </c>
    </row>
    <row r="563" s="1" customFormat="1" ht="16.5" customHeight="1">
      <c r="B563" s="46"/>
      <c r="C563" s="258" t="s">
        <v>716</v>
      </c>
      <c r="D563" s="258" t="s">
        <v>235</v>
      </c>
      <c r="E563" s="259" t="s">
        <v>717</v>
      </c>
      <c r="F563" s="260" t="s">
        <v>718</v>
      </c>
      <c r="G563" s="261" t="s">
        <v>152</v>
      </c>
      <c r="H563" s="262">
        <v>4.5700000000000003</v>
      </c>
      <c r="I563" s="263"/>
      <c r="J563" s="264">
        <f>ROUND(I563*H563,2)</f>
        <v>0</v>
      </c>
      <c r="K563" s="260" t="s">
        <v>153</v>
      </c>
      <c r="L563" s="265"/>
      <c r="M563" s="266" t="s">
        <v>22</v>
      </c>
      <c r="N563" s="267" t="s">
        <v>46</v>
      </c>
      <c r="O563" s="47"/>
      <c r="P563" s="230">
        <f>O563*H563</f>
        <v>0</v>
      </c>
      <c r="Q563" s="230">
        <v>0.0025000000000000001</v>
      </c>
      <c r="R563" s="230">
        <f>Q563*H563</f>
        <v>0.011425000000000001</v>
      </c>
      <c r="S563" s="230">
        <v>0</v>
      </c>
      <c r="T563" s="231">
        <f>S563*H563</f>
        <v>0</v>
      </c>
      <c r="AR563" s="24" t="s">
        <v>372</v>
      </c>
      <c r="AT563" s="24" t="s">
        <v>235</v>
      </c>
      <c r="AU563" s="24" t="s">
        <v>84</v>
      </c>
      <c r="AY563" s="24" t="s">
        <v>147</v>
      </c>
      <c r="BE563" s="232">
        <f>IF(N563="základní",J563,0)</f>
        <v>0</v>
      </c>
      <c r="BF563" s="232">
        <f>IF(N563="snížená",J563,0)</f>
        <v>0</v>
      </c>
      <c r="BG563" s="232">
        <f>IF(N563="zákl. přenesená",J563,0)</f>
        <v>0</v>
      </c>
      <c r="BH563" s="232">
        <f>IF(N563="sníž. přenesená",J563,0)</f>
        <v>0</v>
      </c>
      <c r="BI563" s="232">
        <f>IF(N563="nulová",J563,0)</f>
        <v>0</v>
      </c>
      <c r="BJ563" s="24" t="s">
        <v>24</v>
      </c>
      <c r="BK563" s="232">
        <f>ROUND(I563*H563,2)</f>
        <v>0</v>
      </c>
      <c r="BL563" s="24" t="s">
        <v>245</v>
      </c>
      <c r="BM563" s="24" t="s">
        <v>719</v>
      </c>
    </row>
    <row r="564" s="1" customFormat="1">
      <c r="B564" s="46"/>
      <c r="C564" s="74"/>
      <c r="D564" s="233" t="s">
        <v>156</v>
      </c>
      <c r="E564" s="74"/>
      <c r="F564" s="234" t="s">
        <v>720</v>
      </c>
      <c r="G564" s="74"/>
      <c r="H564" s="74"/>
      <c r="I564" s="191"/>
      <c r="J564" s="74"/>
      <c r="K564" s="74"/>
      <c r="L564" s="72"/>
      <c r="M564" s="235"/>
      <c r="N564" s="47"/>
      <c r="O564" s="47"/>
      <c r="P564" s="47"/>
      <c r="Q564" s="47"/>
      <c r="R564" s="47"/>
      <c r="S564" s="47"/>
      <c r="T564" s="95"/>
      <c r="AT564" s="24" t="s">
        <v>156</v>
      </c>
      <c r="AU564" s="24" t="s">
        <v>84</v>
      </c>
    </row>
    <row r="565" s="11" customFormat="1">
      <c r="B565" s="236"/>
      <c r="C565" s="237"/>
      <c r="D565" s="233" t="s">
        <v>158</v>
      </c>
      <c r="E565" s="238" t="s">
        <v>22</v>
      </c>
      <c r="F565" s="239" t="s">
        <v>714</v>
      </c>
      <c r="G565" s="237"/>
      <c r="H565" s="240">
        <v>4.4800000000000004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AT565" s="246" t="s">
        <v>158</v>
      </c>
      <c r="AU565" s="246" t="s">
        <v>84</v>
      </c>
      <c r="AV565" s="11" t="s">
        <v>84</v>
      </c>
      <c r="AW565" s="11" t="s">
        <v>39</v>
      </c>
      <c r="AX565" s="11" t="s">
        <v>24</v>
      </c>
      <c r="AY565" s="246" t="s">
        <v>147</v>
      </c>
    </row>
    <row r="566" s="11" customFormat="1">
      <c r="B566" s="236"/>
      <c r="C566" s="237"/>
      <c r="D566" s="233" t="s">
        <v>158</v>
      </c>
      <c r="E566" s="237"/>
      <c r="F566" s="239" t="s">
        <v>715</v>
      </c>
      <c r="G566" s="237"/>
      <c r="H566" s="240">
        <v>4.5700000000000003</v>
      </c>
      <c r="I566" s="241"/>
      <c r="J566" s="237"/>
      <c r="K566" s="237"/>
      <c r="L566" s="242"/>
      <c r="M566" s="243"/>
      <c r="N566" s="244"/>
      <c r="O566" s="244"/>
      <c r="P566" s="244"/>
      <c r="Q566" s="244"/>
      <c r="R566" s="244"/>
      <c r="S566" s="244"/>
      <c r="T566" s="245"/>
      <c r="AT566" s="246" t="s">
        <v>158</v>
      </c>
      <c r="AU566" s="246" t="s">
        <v>84</v>
      </c>
      <c r="AV566" s="11" t="s">
        <v>84</v>
      </c>
      <c r="AW566" s="11" t="s">
        <v>6</v>
      </c>
      <c r="AX566" s="11" t="s">
        <v>24</v>
      </c>
      <c r="AY566" s="246" t="s">
        <v>147</v>
      </c>
    </row>
    <row r="567" s="1" customFormat="1" ht="16.5" customHeight="1">
      <c r="B567" s="46"/>
      <c r="C567" s="258" t="s">
        <v>721</v>
      </c>
      <c r="D567" s="258" t="s">
        <v>235</v>
      </c>
      <c r="E567" s="259" t="s">
        <v>722</v>
      </c>
      <c r="F567" s="260" t="s">
        <v>723</v>
      </c>
      <c r="G567" s="261" t="s">
        <v>152</v>
      </c>
      <c r="H567" s="262">
        <v>103.45399999999999</v>
      </c>
      <c r="I567" s="263"/>
      <c r="J567" s="264">
        <f>ROUND(I567*H567,2)</f>
        <v>0</v>
      </c>
      <c r="K567" s="260" t="s">
        <v>153</v>
      </c>
      <c r="L567" s="265"/>
      <c r="M567" s="266" t="s">
        <v>22</v>
      </c>
      <c r="N567" s="267" t="s">
        <v>46</v>
      </c>
      <c r="O567" s="47"/>
      <c r="P567" s="230">
        <f>O567*H567</f>
        <v>0</v>
      </c>
      <c r="Q567" s="230">
        <v>0.0025000000000000001</v>
      </c>
      <c r="R567" s="230">
        <f>Q567*H567</f>
        <v>0.258635</v>
      </c>
      <c r="S567" s="230">
        <v>0</v>
      </c>
      <c r="T567" s="231">
        <f>S567*H567</f>
        <v>0</v>
      </c>
      <c r="AR567" s="24" t="s">
        <v>372</v>
      </c>
      <c r="AT567" s="24" t="s">
        <v>235</v>
      </c>
      <c r="AU567" s="24" t="s">
        <v>84</v>
      </c>
      <c r="AY567" s="24" t="s">
        <v>147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24" t="s">
        <v>24</v>
      </c>
      <c r="BK567" s="232">
        <f>ROUND(I567*H567,2)</f>
        <v>0</v>
      </c>
      <c r="BL567" s="24" t="s">
        <v>245</v>
      </c>
      <c r="BM567" s="24" t="s">
        <v>724</v>
      </c>
    </row>
    <row r="568" s="1" customFormat="1">
      <c r="B568" s="46"/>
      <c r="C568" s="74"/>
      <c r="D568" s="233" t="s">
        <v>156</v>
      </c>
      <c r="E568" s="74"/>
      <c r="F568" s="234" t="s">
        <v>725</v>
      </c>
      <c r="G568" s="74"/>
      <c r="H568" s="74"/>
      <c r="I568" s="191"/>
      <c r="J568" s="74"/>
      <c r="K568" s="74"/>
      <c r="L568" s="72"/>
      <c r="M568" s="235"/>
      <c r="N568" s="47"/>
      <c r="O568" s="47"/>
      <c r="P568" s="47"/>
      <c r="Q568" s="47"/>
      <c r="R568" s="47"/>
      <c r="S568" s="47"/>
      <c r="T568" s="95"/>
      <c r="AT568" s="24" t="s">
        <v>156</v>
      </c>
      <c r="AU568" s="24" t="s">
        <v>84</v>
      </c>
    </row>
    <row r="569" s="11" customFormat="1">
      <c r="B569" s="236"/>
      <c r="C569" s="237"/>
      <c r="D569" s="233" t="s">
        <v>158</v>
      </c>
      <c r="E569" s="238" t="s">
        <v>22</v>
      </c>
      <c r="F569" s="239" t="s">
        <v>726</v>
      </c>
      <c r="G569" s="237"/>
      <c r="H569" s="240">
        <v>72.314999999999998</v>
      </c>
      <c r="I569" s="241"/>
      <c r="J569" s="237"/>
      <c r="K569" s="237"/>
      <c r="L569" s="242"/>
      <c r="M569" s="243"/>
      <c r="N569" s="244"/>
      <c r="O569" s="244"/>
      <c r="P569" s="244"/>
      <c r="Q569" s="244"/>
      <c r="R569" s="244"/>
      <c r="S569" s="244"/>
      <c r="T569" s="245"/>
      <c r="AT569" s="246" t="s">
        <v>158</v>
      </c>
      <c r="AU569" s="246" t="s">
        <v>84</v>
      </c>
      <c r="AV569" s="11" t="s">
        <v>84</v>
      </c>
      <c r="AW569" s="11" t="s">
        <v>39</v>
      </c>
      <c r="AX569" s="11" t="s">
        <v>75</v>
      </c>
      <c r="AY569" s="246" t="s">
        <v>147</v>
      </c>
    </row>
    <row r="570" s="11" customFormat="1">
      <c r="B570" s="236"/>
      <c r="C570" s="237"/>
      <c r="D570" s="233" t="s">
        <v>158</v>
      </c>
      <c r="E570" s="238" t="s">
        <v>22</v>
      </c>
      <c r="F570" s="239" t="s">
        <v>727</v>
      </c>
      <c r="G570" s="237"/>
      <c r="H570" s="240">
        <v>15.17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AT570" s="246" t="s">
        <v>158</v>
      </c>
      <c r="AU570" s="246" t="s">
        <v>84</v>
      </c>
      <c r="AV570" s="11" t="s">
        <v>84</v>
      </c>
      <c r="AW570" s="11" t="s">
        <v>39</v>
      </c>
      <c r="AX570" s="11" t="s">
        <v>75</v>
      </c>
      <c r="AY570" s="246" t="s">
        <v>147</v>
      </c>
    </row>
    <row r="571" s="11" customFormat="1">
      <c r="B571" s="236"/>
      <c r="C571" s="237"/>
      <c r="D571" s="233" t="s">
        <v>158</v>
      </c>
      <c r="E571" s="238" t="s">
        <v>22</v>
      </c>
      <c r="F571" s="239" t="s">
        <v>728</v>
      </c>
      <c r="G571" s="237"/>
      <c r="H571" s="240">
        <v>13.94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AT571" s="246" t="s">
        <v>158</v>
      </c>
      <c r="AU571" s="246" t="s">
        <v>84</v>
      </c>
      <c r="AV571" s="11" t="s">
        <v>84</v>
      </c>
      <c r="AW571" s="11" t="s">
        <v>39</v>
      </c>
      <c r="AX571" s="11" t="s">
        <v>75</v>
      </c>
      <c r="AY571" s="246" t="s">
        <v>147</v>
      </c>
    </row>
    <row r="572" s="12" customFormat="1">
      <c r="B572" s="247"/>
      <c r="C572" s="248"/>
      <c r="D572" s="233" t="s">
        <v>158</v>
      </c>
      <c r="E572" s="249" t="s">
        <v>22</v>
      </c>
      <c r="F572" s="250" t="s">
        <v>166</v>
      </c>
      <c r="G572" s="248"/>
      <c r="H572" s="251">
        <v>101.425</v>
      </c>
      <c r="I572" s="252"/>
      <c r="J572" s="248"/>
      <c r="K572" s="248"/>
      <c r="L572" s="253"/>
      <c r="M572" s="254"/>
      <c r="N572" s="255"/>
      <c r="O572" s="255"/>
      <c r="P572" s="255"/>
      <c r="Q572" s="255"/>
      <c r="R572" s="255"/>
      <c r="S572" s="255"/>
      <c r="T572" s="256"/>
      <c r="AT572" s="257" t="s">
        <v>158</v>
      </c>
      <c r="AU572" s="257" t="s">
        <v>84</v>
      </c>
      <c r="AV572" s="12" t="s">
        <v>154</v>
      </c>
      <c r="AW572" s="12" t="s">
        <v>39</v>
      </c>
      <c r="AX572" s="12" t="s">
        <v>24</v>
      </c>
      <c r="AY572" s="257" t="s">
        <v>147</v>
      </c>
    </row>
    <row r="573" s="11" customFormat="1">
      <c r="B573" s="236"/>
      <c r="C573" s="237"/>
      <c r="D573" s="233" t="s">
        <v>158</v>
      </c>
      <c r="E573" s="237"/>
      <c r="F573" s="239" t="s">
        <v>729</v>
      </c>
      <c r="G573" s="237"/>
      <c r="H573" s="240">
        <v>103.45399999999999</v>
      </c>
      <c r="I573" s="241"/>
      <c r="J573" s="237"/>
      <c r="K573" s="237"/>
      <c r="L573" s="242"/>
      <c r="M573" s="243"/>
      <c r="N573" s="244"/>
      <c r="O573" s="244"/>
      <c r="P573" s="244"/>
      <c r="Q573" s="244"/>
      <c r="R573" s="244"/>
      <c r="S573" s="244"/>
      <c r="T573" s="245"/>
      <c r="AT573" s="246" t="s">
        <v>158</v>
      </c>
      <c r="AU573" s="246" t="s">
        <v>84</v>
      </c>
      <c r="AV573" s="11" t="s">
        <v>84</v>
      </c>
      <c r="AW573" s="11" t="s">
        <v>6</v>
      </c>
      <c r="AX573" s="11" t="s">
        <v>24</v>
      </c>
      <c r="AY573" s="246" t="s">
        <v>147</v>
      </c>
    </row>
    <row r="574" s="1" customFormat="1" ht="25.5" customHeight="1">
      <c r="B574" s="46"/>
      <c r="C574" s="221" t="s">
        <v>730</v>
      </c>
      <c r="D574" s="221" t="s">
        <v>149</v>
      </c>
      <c r="E574" s="222" t="s">
        <v>731</v>
      </c>
      <c r="F574" s="223" t="s">
        <v>732</v>
      </c>
      <c r="G574" s="224" t="s">
        <v>152</v>
      </c>
      <c r="H574" s="225">
        <v>37.543999999999997</v>
      </c>
      <c r="I574" s="226"/>
      <c r="J574" s="227">
        <f>ROUND(I574*H574,2)</f>
        <v>0</v>
      </c>
      <c r="K574" s="223" t="s">
        <v>153</v>
      </c>
      <c r="L574" s="72"/>
      <c r="M574" s="228" t="s">
        <v>22</v>
      </c>
      <c r="N574" s="229" t="s">
        <v>46</v>
      </c>
      <c r="O574" s="47"/>
      <c r="P574" s="230">
        <f>O574*H574</f>
        <v>0</v>
      </c>
      <c r="Q574" s="230">
        <v>0.0030000000000000001</v>
      </c>
      <c r="R574" s="230">
        <f>Q574*H574</f>
        <v>0.112632</v>
      </c>
      <c r="S574" s="230">
        <v>0</v>
      </c>
      <c r="T574" s="231">
        <f>S574*H574</f>
        <v>0</v>
      </c>
      <c r="AR574" s="24" t="s">
        <v>245</v>
      </c>
      <c r="AT574" s="24" t="s">
        <v>149</v>
      </c>
      <c r="AU574" s="24" t="s">
        <v>84</v>
      </c>
      <c r="AY574" s="24" t="s">
        <v>147</v>
      </c>
      <c r="BE574" s="232">
        <f>IF(N574="základní",J574,0)</f>
        <v>0</v>
      </c>
      <c r="BF574" s="232">
        <f>IF(N574="snížená",J574,0)</f>
        <v>0</v>
      </c>
      <c r="BG574" s="232">
        <f>IF(N574="zákl. přenesená",J574,0)</f>
        <v>0</v>
      </c>
      <c r="BH574" s="232">
        <f>IF(N574="sníž. přenesená",J574,0)</f>
        <v>0</v>
      </c>
      <c r="BI574" s="232">
        <f>IF(N574="nulová",J574,0)</f>
        <v>0</v>
      </c>
      <c r="BJ574" s="24" t="s">
        <v>24</v>
      </c>
      <c r="BK574" s="232">
        <f>ROUND(I574*H574,2)</f>
        <v>0</v>
      </c>
      <c r="BL574" s="24" t="s">
        <v>245</v>
      </c>
      <c r="BM574" s="24" t="s">
        <v>733</v>
      </c>
    </row>
    <row r="575" s="1" customFormat="1">
      <c r="B575" s="46"/>
      <c r="C575" s="74"/>
      <c r="D575" s="233" t="s">
        <v>156</v>
      </c>
      <c r="E575" s="74"/>
      <c r="F575" s="234" t="s">
        <v>734</v>
      </c>
      <c r="G575" s="74"/>
      <c r="H575" s="74"/>
      <c r="I575" s="191"/>
      <c r="J575" s="74"/>
      <c r="K575" s="74"/>
      <c r="L575" s="72"/>
      <c r="M575" s="235"/>
      <c r="N575" s="47"/>
      <c r="O575" s="47"/>
      <c r="P575" s="47"/>
      <c r="Q575" s="47"/>
      <c r="R575" s="47"/>
      <c r="S575" s="47"/>
      <c r="T575" s="95"/>
      <c r="AT575" s="24" t="s">
        <v>156</v>
      </c>
      <c r="AU575" s="24" t="s">
        <v>84</v>
      </c>
    </row>
    <row r="576" s="11" customFormat="1">
      <c r="B576" s="236"/>
      <c r="C576" s="237"/>
      <c r="D576" s="233" t="s">
        <v>158</v>
      </c>
      <c r="E576" s="238" t="s">
        <v>22</v>
      </c>
      <c r="F576" s="239" t="s">
        <v>735</v>
      </c>
      <c r="G576" s="237"/>
      <c r="H576" s="240">
        <v>34.793999999999997</v>
      </c>
      <c r="I576" s="241"/>
      <c r="J576" s="237"/>
      <c r="K576" s="237"/>
      <c r="L576" s="242"/>
      <c r="M576" s="243"/>
      <c r="N576" s="244"/>
      <c r="O576" s="244"/>
      <c r="P576" s="244"/>
      <c r="Q576" s="244"/>
      <c r="R576" s="244"/>
      <c r="S576" s="244"/>
      <c r="T576" s="245"/>
      <c r="AT576" s="246" t="s">
        <v>158</v>
      </c>
      <c r="AU576" s="246" t="s">
        <v>84</v>
      </c>
      <c r="AV576" s="11" t="s">
        <v>84</v>
      </c>
      <c r="AW576" s="11" t="s">
        <v>39</v>
      </c>
      <c r="AX576" s="11" t="s">
        <v>75</v>
      </c>
      <c r="AY576" s="246" t="s">
        <v>147</v>
      </c>
    </row>
    <row r="577" s="11" customFormat="1">
      <c r="B577" s="236"/>
      <c r="C577" s="237"/>
      <c r="D577" s="233" t="s">
        <v>158</v>
      </c>
      <c r="E577" s="238" t="s">
        <v>22</v>
      </c>
      <c r="F577" s="239" t="s">
        <v>736</v>
      </c>
      <c r="G577" s="237"/>
      <c r="H577" s="240">
        <v>2</v>
      </c>
      <c r="I577" s="241"/>
      <c r="J577" s="237"/>
      <c r="K577" s="237"/>
      <c r="L577" s="242"/>
      <c r="M577" s="243"/>
      <c r="N577" s="244"/>
      <c r="O577" s="244"/>
      <c r="P577" s="244"/>
      <c r="Q577" s="244"/>
      <c r="R577" s="244"/>
      <c r="S577" s="244"/>
      <c r="T577" s="245"/>
      <c r="AT577" s="246" t="s">
        <v>158</v>
      </c>
      <c r="AU577" s="246" t="s">
        <v>84</v>
      </c>
      <c r="AV577" s="11" t="s">
        <v>84</v>
      </c>
      <c r="AW577" s="11" t="s">
        <v>39</v>
      </c>
      <c r="AX577" s="11" t="s">
        <v>75</v>
      </c>
      <c r="AY577" s="246" t="s">
        <v>147</v>
      </c>
    </row>
    <row r="578" s="11" customFormat="1">
      <c r="B578" s="236"/>
      <c r="C578" s="237"/>
      <c r="D578" s="233" t="s">
        <v>158</v>
      </c>
      <c r="E578" s="238" t="s">
        <v>22</v>
      </c>
      <c r="F578" s="239" t="s">
        <v>737</v>
      </c>
      <c r="G578" s="237"/>
      <c r="H578" s="240">
        <v>0.75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AT578" s="246" t="s">
        <v>158</v>
      </c>
      <c r="AU578" s="246" t="s">
        <v>84</v>
      </c>
      <c r="AV578" s="11" t="s">
        <v>84</v>
      </c>
      <c r="AW578" s="11" t="s">
        <v>39</v>
      </c>
      <c r="AX578" s="11" t="s">
        <v>75</v>
      </c>
      <c r="AY578" s="246" t="s">
        <v>147</v>
      </c>
    </row>
    <row r="579" s="12" customFormat="1">
      <c r="B579" s="247"/>
      <c r="C579" s="248"/>
      <c r="D579" s="233" t="s">
        <v>158</v>
      </c>
      <c r="E579" s="249" t="s">
        <v>22</v>
      </c>
      <c r="F579" s="250" t="s">
        <v>166</v>
      </c>
      <c r="G579" s="248"/>
      <c r="H579" s="251">
        <v>37.543999999999997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AT579" s="257" t="s">
        <v>158</v>
      </c>
      <c r="AU579" s="257" t="s">
        <v>84</v>
      </c>
      <c r="AV579" s="12" t="s">
        <v>154</v>
      </c>
      <c r="AW579" s="12" t="s">
        <v>39</v>
      </c>
      <c r="AX579" s="12" t="s">
        <v>24</v>
      </c>
      <c r="AY579" s="257" t="s">
        <v>147</v>
      </c>
    </row>
    <row r="580" s="1" customFormat="1" ht="16.5" customHeight="1">
      <c r="B580" s="46"/>
      <c r="C580" s="258" t="s">
        <v>738</v>
      </c>
      <c r="D580" s="258" t="s">
        <v>235</v>
      </c>
      <c r="E580" s="259" t="s">
        <v>739</v>
      </c>
      <c r="F580" s="260" t="s">
        <v>740</v>
      </c>
      <c r="G580" s="261" t="s">
        <v>152</v>
      </c>
      <c r="H580" s="262">
        <v>38.295000000000002</v>
      </c>
      <c r="I580" s="263"/>
      <c r="J580" s="264">
        <f>ROUND(I580*H580,2)</f>
        <v>0</v>
      </c>
      <c r="K580" s="260" t="s">
        <v>153</v>
      </c>
      <c r="L580" s="265"/>
      <c r="M580" s="266" t="s">
        <v>22</v>
      </c>
      <c r="N580" s="267" t="s">
        <v>46</v>
      </c>
      <c r="O580" s="47"/>
      <c r="P580" s="230">
        <f>O580*H580</f>
        <v>0</v>
      </c>
      <c r="Q580" s="230">
        <v>0.0018</v>
      </c>
      <c r="R580" s="230">
        <f>Q580*H580</f>
        <v>0.068931000000000006</v>
      </c>
      <c r="S580" s="230">
        <v>0</v>
      </c>
      <c r="T580" s="231">
        <f>S580*H580</f>
        <v>0</v>
      </c>
      <c r="AR580" s="24" t="s">
        <v>372</v>
      </c>
      <c r="AT580" s="24" t="s">
        <v>235</v>
      </c>
      <c r="AU580" s="24" t="s">
        <v>84</v>
      </c>
      <c r="AY580" s="24" t="s">
        <v>147</v>
      </c>
      <c r="BE580" s="232">
        <f>IF(N580="základní",J580,0)</f>
        <v>0</v>
      </c>
      <c r="BF580" s="232">
        <f>IF(N580="snížená",J580,0)</f>
        <v>0</v>
      </c>
      <c r="BG580" s="232">
        <f>IF(N580="zákl. přenesená",J580,0)</f>
        <v>0</v>
      </c>
      <c r="BH580" s="232">
        <f>IF(N580="sníž. přenesená",J580,0)</f>
        <v>0</v>
      </c>
      <c r="BI580" s="232">
        <f>IF(N580="nulová",J580,0)</f>
        <v>0</v>
      </c>
      <c r="BJ580" s="24" t="s">
        <v>24</v>
      </c>
      <c r="BK580" s="232">
        <f>ROUND(I580*H580,2)</f>
        <v>0</v>
      </c>
      <c r="BL580" s="24" t="s">
        <v>245</v>
      </c>
      <c r="BM580" s="24" t="s">
        <v>741</v>
      </c>
    </row>
    <row r="581" s="1" customFormat="1">
      <c r="B581" s="46"/>
      <c r="C581" s="74"/>
      <c r="D581" s="233" t="s">
        <v>156</v>
      </c>
      <c r="E581" s="74"/>
      <c r="F581" s="234" t="s">
        <v>742</v>
      </c>
      <c r="G581" s="74"/>
      <c r="H581" s="74"/>
      <c r="I581" s="191"/>
      <c r="J581" s="74"/>
      <c r="K581" s="74"/>
      <c r="L581" s="72"/>
      <c r="M581" s="235"/>
      <c r="N581" s="47"/>
      <c r="O581" s="47"/>
      <c r="P581" s="47"/>
      <c r="Q581" s="47"/>
      <c r="R581" s="47"/>
      <c r="S581" s="47"/>
      <c r="T581" s="95"/>
      <c r="AT581" s="24" t="s">
        <v>156</v>
      </c>
      <c r="AU581" s="24" t="s">
        <v>84</v>
      </c>
    </row>
    <row r="582" s="11" customFormat="1">
      <c r="B582" s="236"/>
      <c r="C582" s="237"/>
      <c r="D582" s="233" t="s">
        <v>158</v>
      </c>
      <c r="E582" s="237"/>
      <c r="F582" s="239" t="s">
        <v>743</v>
      </c>
      <c r="G582" s="237"/>
      <c r="H582" s="240">
        <v>38.295000000000002</v>
      </c>
      <c r="I582" s="241"/>
      <c r="J582" s="237"/>
      <c r="K582" s="237"/>
      <c r="L582" s="242"/>
      <c r="M582" s="243"/>
      <c r="N582" s="244"/>
      <c r="O582" s="244"/>
      <c r="P582" s="244"/>
      <c r="Q582" s="244"/>
      <c r="R582" s="244"/>
      <c r="S582" s="244"/>
      <c r="T582" s="245"/>
      <c r="AT582" s="246" t="s">
        <v>158</v>
      </c>
      <c r="AU582" s="246" t="s">
        <v>84</v>
      </c>
      <c r="AV582" s="11" t="s">
        <v>84</v>
      </c>
      <c r="AW582" s="11" t="s">
        <v>6</v>
      </c>
      <c r="AX582" s="11" t="s">
        <v>24</v>
      </c>
      <c r="AY582" s="246" t="s">
        <v>147</v>
      </c>
    </row>
    <row r="583" s="1" customFormat="1" ht="25.5" customHeight="1">
      <c r="B583" s="46"/>
      <c r="C583" s="221" t="s">
        <v>744</v>
      </c>
      <c r="D583" s="221" t="s">
        <v>149</v>
      </c>
      <c r="E583" s="222" t="s">
        <v>745</v>
      </c>
      <c r="F583" s="223" t="s">
        <v>746</v>
      </c>
      <c r="G583" s="224" t="s">
        <v>152</v>
      </c>
      <c r="H583" s="225">
        <v>23.300000000000001</v>
      </c>
      <c r="I583" s="226"/>
      <c r="J583" s="227">
        <f>ROUND(I583*H583,2)</f>
        <v>0</v>
      </c>
      <c r="K583" s="223" t="s">
        <v>153</v>
      </c>
      <c r="L583" s="72"/>
      <c r="M583" s="228" t="s">
        <v>22</v>
      </c>
      <c r="N583" s="229" t="s">
        <v>46</v>
      </c>
      <c r="O583" s="47"/>
      <c r="P583" s="230">
        <f>O583*H583</f>
        <v>0</v>
      </c>
      <c r="Q583" s="230">
        <v>0</v>
      </c>
      <c r="R583" s="230">
        <f>Q583*H583</f>
        <v>0</v>
      </c>
      <c r="S583" s="230">
        <v>0.0018</v>
      </c>
      <c r="T583" s="231">
        <f>S583*H583</f>
        <v>0.041939999999999998</v>
      </c>
      <c r="AR583" s="24" t="s">
        <v>245</v>
      </c>
      <c r="AT583" s="24" t="s">
        <v>149</v>
      </c>
      <c r="AU583" s="24" t="s">
        <v>84</v>
      </c>
      <c r="AY583" s="24" t="s">
        <v>147</v>
      </c>
      <c r="BE583" s="232">
        <f>IF(N583="základní",J583,0)</f>
        <v>0</v>
      </c>
      <c r="BF583" s="232">
        <f>IF(N583="snížená",J583,0)</f>
        <v>0</v>
      </c>
      <c r="BG583" s="232">
        <f>IF(N583="zákl. přenesená",J583,0)</f>
        <v>0</v>
      </c>
      <c r="BH583" s="232">
        <f>IF(N583="sníž. přenesená",J583,0)</f>
        <v>0</v>
      </c>
      <c r="BI583" s="232">
        <f>IF(N583="nulová",J583,0)</f>
        <v>0</v>
      </c>
      <c r="BJ583" s="24" t="s">
        <v>24</v>
      </c>
      <c r="BK583" s="232">
        <f>ROUND(I583*H583,2)</f>
        <v>0</v>
      </c>
      <c r="BL583" s="24" t="s">
        <v>245</v>
      </c>
      <c r="BM583" s="24" t="s">
        <v>747</v>
      </c>
    </row>
    <row r="584" s="1" customFormat="1">
      <c r="B584" s="46"/>
      <c r="C584" s="74"/>
      <c r="D584" s="233" t="s">
        <v>156</v>
      </c>
      <c r="E584" s="74"/>
      <c r="F584" s="234" t="s">
        <v>748</v>
      </c>
      <c r="G584" s="74"/>
      <c r="H584" s="74"/>
      <c r="I584" s="191"/>
      <c r="J584" s="74"/>
      <c r="K584" s="74"/>
      <c r="L584" s="72"/>
      <c r="M584" s="235"/>
      <c r="N584" s="47"/>
      <c r="O584" s="47"/>
      <c r="P584" s="47"/>
      <c r="Q584" s="47"/>
      <c r="R584" s="47"/>
      <c r="S584" s="47"/>
      <c r="T584" s="95"/>
      <c r="AT584" s="24" t="s">
        <v>156</v>
      </c>
      <c r="AU584" s="24" t="s">
        <v>84</v>
      </c>
    </row>
    <row r="585" s="11" customFormat="1">
      <c r="B585" s="236"/>
      <c r="C585" s="237"/>
      <c r="D585" s="233" t="s">
        <v>158</v>
      </c>
      <c r="E585" s="238" t="s">
        <v>22</v>
      </c>
      <c r="F585" s="239" t="s">
        <v>749</v>
      </c>
      <c r="G585" s="237"/>
      <c r="H585" s="240">
        <v>11.109999999999999</v>
      </c>
      <c r="I585" s="241"/>
      <c r="J585" s="237"/>
      <c r="K585" s="237"/>
      <c r="L585" s="242"/>
      <c r="M585" s="243"/>
      <c r="N585" s="244"/>
      <c r="O585" s="244"/>
      <c r="P585" s="244"/>
      <c r="Q585" s="244"/>
      <c r="R585" s="244"/>
      <c r="S585" s="244"/>
      <c r="T585" s="245"/>
      <c r="AT585" s="246" t="s">
        <v>158</v>
      </c>
      <c r="AU585" s="246" t="s">
        <v>84</v>
      </c>
      <c r="AV585" s="11" t="s">
        <v>84</v>
      </c>
      <c r="AW585" s="11" t="s">
        <v>39</v>
      </c>
      <c r="AX585" s="11" t="s">
        <v>75</v>
      </c>
      <c r="AY585" s="246" t="s">
        <v>147</v>
      </c>
    </row>
    <row r="586" s="13" customFormat="1">
      <c r="B586" s="268"/>
      <c r="C586" s="269"/>
      <c r="D586" s="233" t="s">
        <v>158</v>
      </c>
      <c r="E586" s="270" t="s">
        <v>22</v>
      </c>
      <c r="F586" s="271" t="s">
        <v>706</v>
      </c>
      <c r="G586" s="269"/>
      <c r="H586" s="270" t="s">
        <v>22</v>
      </c>
      <c r="I586" s="272"/>
      <c r="J586" s="269"/>
      <c r="K586" s="269"/>
      <c r="L586" s="273"/>
      <c r="M586" s="274"/>
      <c r="N586" s="275"/>
      <c r="O586" s="275"/>
      <c r="P586" s="275"/>
      <c r="Q586" s="275"/>
      <c r="R586" s="275"/>
      <c r="S586" s="275"/>
      <c r="T586" s="276"/>
      <c r="AT586" s="277" t="s">
        <v>158</v>
      </c>
      <c r="AU586" s="277" t="s">
        <v>84</v>
      </c>
      <c r="AV586" s="13" t="s">
        <v>24</v>
      </c>
      <c r="AW586" s="13" t="s">
        <v>39</v>
      </c>
      <c r="AX586" s="13" t="s">
        <v>75</v>
      </c>
      <c r="AY586" s="277" t="s">
        <v>147</v>
      </c>
    </row>
    <row r="587" s="11" customFormat="1">
      <c r="B587" s="236"/>
      <c r="C587" s="237"/>
      <c r="D587" s="233" t="s">
        <v>158</v>
      </c>
      <c r="E587" s="238" t="s">
        <v>22</v>
      </c>
      <c r="F587" s="239" t="s">
        <v>707</v>
      </c>
      <c r="G587" s="237"/>
      <c r="H587" s="240">
        <v>12.19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AT587" s="246" t="s">
        <v>158</v>
      </c>
      <c r="AU587" s="246" t="s">
        <v>84</v>
      </c>
      <c r="AV587" s="11" t="s">
        <v>84</v>
      </c>
      <c r="AW587" s="11" t="s">
        <v>39</v>
      </c>
      <c r="AX587" s="11" t="s">
        <v>75</v>
      </c>
      <c r="AY587" s="246" t="s">
        <v>147</v>
      </c>
    </row>
    <row r="588" s="12" customFormat="1">
      <c r="B588" s="247"/>
      <c r="C588" s="248"/>
      <c r="D588" s="233" t="s">
        <v>158</v>
      </c>
      <c r="E588" s="249" t="s">
        <v>22</v>
      </c>
      <c r="F588" s="250" t="s">
        <v>166</v>
      </c>
      <c r="G588" s="248"/>
      <c r="H588" s="251">
        <v>23.300000000000001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AT588" s="257" t="s">
        <v>158</v>
      </c>
      <c r="AU588" s="257" t="s">
        <v>84</v>
      </c>
      <c r="AV588" s="12" t="s">
        <v>154</v>
      </c>
      <c r="AW588" s="12" t="s">
        <v>39</v>
      </c>
      <c r="AX588" s="12" t="s">
        <v>24</v>
      </c>
      <c r="AY588" s="257" t="s">
        <v>147</v>
      </c>
    </row>
    <row r="589" s="1" customFormat="1" ht="25.5" customHeight="1">
      <c r="B589" s="46"/>
      <c r="C589" s="221" t="s">
        <v>750</v>
      </c>
      <c r="D589" s="221" t="s">
        <v>149</v>
      </c>
      <c r="E589" s="222" t="s">
        <v>751</v>
      </c>
      <c r="F589" s="223" t="s">
        <v>752</v>
      </c>
      <c r="G589" s="224" t="s">
        <v>152</v>
      </c>
      <c r="H589" s="225">
        <v>37.060000000000002</v>
      </c>
      <c r="I589" s="226"/>
      <c r="J589" s="227">
        <f>ROUND(I589*H589,2)</f>
        <v>0</v>
      </c>
      <c r="K589" s="223" t="s">
        <v>153</v>
      </c>
      <c r="L589" s="72"/>
      <c r="M589" s="228" t="s">
        <v>22</v>
      </c>
      <c r="N589" s="229" t="s">
        <v>46</v>
      </c>
      <c r="O589" s="47"/>
      <c r="P589" s="230">
        <f>O589*H589</f>
        <v>0</v>
      </c>
      <c r="Q589" s="230">
        <v>0</v>
      </c>
      <c r="R589" s="230">
        <f>Q589*H589</f>
        <v>0</v>
      </c>
      <c r="S589" s="230">
        <v>0</v>
      </c>
      <c r="T589" s="231">
        <f>S589*H589</f>
        <v>0</v>
      </c>
      <c r="AR589" s="24" t="s">
        <v>245</v>
      </c>
      <c r="AT589" s="24" t="s">
        <v>149</v>
      </c>
      <c r="AU589" s="24" t="s">
        <v>84</v>
      </c>
      <c r="AY589" s="24" t="s">
        <v>147</v>
      </c>
      <c r="BE589" s="232">
        <f>IF(N589="základní",J589,0)</f>
        <v>0</v>
      </c>
      <c r="BF589" s="232">
        <f>IF(N589="snížená",J589,0)</f>
        <v>0</v>
      </c>
      <c r="BG589" s="232">
        <f>IF(N589="zákl. přenesená",J589,0)</f>
        <v>0</v>
      </c>
      <c r="BH589" s="232">
        <f>IF(N589="sníž. přenesená",J589,0)</f>
        <v>0</v>
      </c>
      <c r="BI589" s="232">
        <f>IF(N589="nulová",J589,0)</f>
        <v>0</v>
      </c>
      <c r="BJ589" s="24" t="s">
        <v>24</v>
      </c>
      <c r="BK589" s="232">
        <f>ROUND(I589*H589,2)</f>
        <v>0</v>
      </c>
      <c r="BL589" s="24" t="s">
        <v>245</v>
      </c>
      <c r="BM589" s="24" t="s">
        <v>753</v>
      </c>
    </row>
    <row r="590" s="1" customFormat="1">
      <c r="B590" s="46"/>
      <c r="C590" s="74"/>
      <c r="D590" s="233" t="s">
        <v>156</v>
      </c>
      <c r="E590" s="74"/>
      <c r="F590" s="234" t="s">
        <v>754</v>
      </c>
      <c r="G590" s="74"/>
      <c r="H590" s="74"/>
      <c r="I590" s="191"/>
      <c r="J590" s="74"/>
      <c r="K590" s="74"/>
      <c r="L590" s="72"/>
      <c r="M590" s="235"/>
      <c r="N590" s="47"/>
      <c r="O590" s="47"/>
      <c r="P590" s="47"/>
      <c r="Q590" s="47"/>
      <c r="R590" s="47"/>
      <c r="S590" s="47"/>
      <c r="T590" s="95"/>
      <c r="AT590" s="24" t="s">
        <v>156</v>
      </c>
      <c r="AU590" s="24" t="s">
        <v>84</v>
      </c>
    </row>
    <row r="591" s="11" customFormat="1">
      <c r="B591" s="236"/>
      <c r="C591" s="237"/>
      <c r="D591" s="233" t="s">
        <v>158</v>
      </c>
      <c r="E591" s="238" t="s">
        <v>22</v>
      </c>
      <c r="F591" s="239" t="s">
        <v>594</v>
      </c>
      <c r="G591" s="237"/>
      <c r="H591" s="240">
        <v>12.380000000000001</v>
      </c>
      <c r="I591" s="241"/>
      <c r="J591" s="237"/>
      <c r="K591" s="237"/>
      <c r="L591" s="242"/>
      <c r="M591" s="243"/>
      <c r="N591" s="244"/>
      <c r="O591" s="244"/>
      <c r="P591" s="244"/>
      <c r="Q591" s="244"/>
      <c r="R591" s="244"/>
      <c r="S591" s="244"/>
      <c r="T591" s="245"/>
      <c r="AT591" s="246" t="s">
        <v>158</v>
      </c>
      <c r="AU591" s="246" t="s">
        <v>84</v>
      </c>
      <c r="AV591" s="11" t="s">
        <v>84</v>
      </c>
      <c r="AW591" s="11" t="s">
        <v>39</v>
      </c>
      <c r="AX591" s="11" t="s">
        <v>75</v>
      </c>
      <c r="AY591" s="246" t="s">
        <v>147</v>
      </c>
    </row>
    <row r="592" s="11" customFormat="1">
      <c r="B592" s="236"/>
      <c r="C592" s="237"/>
      <c r="D592" s="233" t="s">
        <v>158</v>
      </c>
      <c r="E592" s="238" t="s">
        <v>22</v>
      </c>
      <c r="F592" s="239" t="s">
        <v>755</v>
      </c>
      <c r="G592" s="237"/>
      <c r="H592" s="240">
        <v>24.68</v>
      </c>
      <c r="I592" s="241"/>
      <c r="J592" s="237"/>
      <c r="K592" s="237"/>
      <c r="L592" s="242"/>
      <c r="M592" s="243"/>
      <c r="N592" s="244"/>
      <c r="O592" s="244"/>
      <c r="P592" s="244"/>
      <c r="Q592" s="244"/>
      <c r="R592" s="244"/>
      <c r="S592" s="244"/>
      <c r="T592" s="245"/>
      <c r="AT592" s="246" t="s">
        <v>158</v>
      </c>
      <c r="AU592" s="246" t="s">
        <v>84</v>
      </c>
      <c r="AV592" s="11" t="s">
        <v>84</v>
      </c>
      <c r="AW592" s="11" t="s">
        <v>39</v>
      </c>
      <c r="AX592" s="11" t="s">
        <v>75</v>
      </c>
      <c r="AY592" s="246" t="s">
        <v>147</v>
      </c>
    </row>
    <row r="593" s="12" customFormat="1">
      <c r="B593" s="247"/>
      <c r="C593" s="248"/>
      <c r="D593" s="233" t="s">
        <v>158</v>
      </c>
      <c r="E593" s="249" t="s">
        <v>22</v>
      </c>
      <c r="F593" s="250" t="s">
        <v>166</v>
      </c>
      <c r="G593" s="248"/>
      <c r="H593" s="251">
        <v>37.060000000000002</v>
      </c>
      <c r="I593" s="252"/>
      <c r="J593" s="248"/>
      <c r="K593" s="248"/>
      <c r="L593" s="253"/>
      <c r="M593" s="254"/>
      <c r="N593" s="255"/>
      <c r="O593" s="255"/>
      <c r="P593" s="255"/>
      <c r="Q593" s="255"/>
      <c r="R593" s="255"/>
      <c r="S593" s="255"/>
      <c r="T593" s="256"/>
      <c r="AT593" s="257" t="s">
        <v>158</v>
      </c>
      <c r="AU593" s="257" t="s">
        <v>84</v>
      </c>
      <c r="AV593" s="12" t="s">
        <v>154</v>
      </c>
      <c r="AW593" s="12" t="s">
        <v>39</v>
      </c>
      <c r="AX593" s="12" t="s">
        <v>24</v>
      </c>
      <c r="AY593" s="257" t="s">
        <v>147</v>
      </c>
    </row>
    <row r="594" s="1" customFormat="1" ht="25.5" customHeight="1">
      <c r="B594" s="46"/>
      <c r="C594" s="258" t="s">
        <v>756</v>
      </c>
      <c r="D594" s="258" t="s">
        <v>235</v>
      </c>
      <c r="E594" s="259" t="s">
        <v>757</v>
      </c>
      <c r="F594" s="260" t="s">
        <v>758</v>
      </c>
      <c r="G594" s="261" t="s">
        <v>194</v>
      </c>
      <c r="H594" s="262">
        <v>1.853</v>
      </c>
      <c r="I594" s="263"/>
      <c r="J594" s="264">
        <f>ROUND(I594*H594,2)</f>
        <v>0</v>
      </c>
      <c r="K594" s="260" t="s">
        <v>326</v>
      </c>
      <c r="L594" s="265"/>
      <c r="M594" s="266" t="s">
        <v>22</v>
      </c>
      <c r="N594" s="267" t="s">
        <v>46</v>
      </c>
      <c r="O594" s="47"/>
      <c r="P594" s="230">
        <f>O594*H594</f>
        <v>0</v>
      </c>
      <c r="Q594" s="230">
        <v>0.025000000000000001</v>
      </c>
      <c r="R594" s="230">
        <f>Q594*H594</f>
        <v>0.046325000000000005</v>
      </c>
      <c r="S594" s="230">
        <v>0</v>
      </c>
      <c r="T594" s="231">
        <f>S594*H594</f>
        <v>0</v>
      </c>
      <c r="AR594" s="24" t="s">
        <v>372</v>
      </c>
      <c r="AT594" s="24" t="s">
        <v>235</v>
      </c>
      <c r="AU594" s="24" t="s">
        <v>84</v>
      </c>
      <c r="AY594" s="24" t="s">
        <v>147</v>
      </c>
      <c r="BE594" s="232">
        <f>IF(N594="základní",J594,0)</f>
        <v>0</v>
      </c>
      <c r="BF594" s="232">
        <f>IF(N594="snížená",J594,0)</f>
        <v>0</v>
      </c>
      <c r="BG594" s="232">
        <f>IF(N594="zákl. přenesená",J594,0)</f>
        <v>0</v>
      </c>
      <c r="BH594" s="232">
        <f>IF(N594="sníž. přenesená",J594,0)</f>
        <v>0</v>
      </c>
      <c r="BI594" s="232">
        <f>IF(N594="nulová",J594,0)</f>
        <v>0</v>
      </c>
      <c r="BJ594" s="24" t="s">
        <v>24</v>
      </c>
      <c r="BK594" s="232">
        <f>ROUND(I594*H594,2)</f>
        <v>0</v>
      </c>
      <c r="BL594" s="24" t="s">
        <v>245</v>
      </c>
      <c r="BM594" s="24" t="s">
        <v>759</v>
      </c>
    </row>
    <row r="595" s="1" customFormat="1">
      <c r="B595" s="46"/>
      <c r="C595" s="74"/>
      <c r="D595" s="233" t="s">
        <v>156</v>
      </c>
      <c r="E595" s="74"/>
      <c r="F595" s="234" t="s">
        <v>760</v>
      </c>
      <c r="G595" s="74"/>
      <c r="H595" s="74"/>
      <c r="I595" s="191"/>
      <c r="J595" s="74"/>
      <c r="K595" s="74"/>
      <c r="L595" s="72"/>
      <c r="M595" s="235"/>
      <c r="N595" s="47"/>
      <c r="O595" s="47"/>
      <c r="P595" s="47"/>
      <c r="Q595" s="47"/>
      <c r="R595" s="47"/>
      <c r="S595" s="47"/>
      <c r="T595" s="95"/>
      <c r="AT595" s="24" t="s">
        <v>156</v>
      </c>
      <c r="AU595" s="24" t="s">
        <v>84</v>
      </c>
    </row>
    <row r="596" s="11" customFormat="1">
      <c r="B596" s="236"/>
      <c r="C596" s="237"/>
      <c r="D596" s="233" t="s">
        <v>158</v>
      </c>
      <c r="E596" s="238" t="s">
        <v>22</v>
      </c>
      <c r="F596" s="239" t="s">
        <v>761</v>
      </c>
      <c r="G596" s="237"/>
      <c r="H596" s="240">
        <v>0.61899999999999999</v>
      </c>
      <c r="I596" s="241"/>
      <c r="J596" s="237"/>
      <c r="K596" s="237"/>
      <c r="L596" s="242"/>
      <c r="M596" s="243"/>
      <c r="N596" s="244"/>
      <c r="O596" s="244"/>
      <c r="P596" s="244"/>
      <c r="Q596" s="244"/>
      <c r="R596" s="244"/>
      <c r="S596" s="244"/>
      <c r="T596" s="245"/>
      <c r="AT596" s="246" t="s">
        <v>158</v>
      </c>
      <c r="AU596" s="246" t="s">
        <v>84</v>
      </c>
      <c r="AV596" s="11" t="s">
        <v>84</v>
      </c>
      <c r="AW596" s="11" t="s">
        <v>39</v>
      </c>
      <c r="AX596" s="11" t="s">
        <v>75</v>
      </c>
      <c r="AY596" s="246" t="s">
        <v>147</v>
      </c>
    </row>
    <row r="597" s="11" customFormat="1">
      <c r="B597" s="236"/>
      <c r="C597" s="237"/>
      <c r="D597" s="233" t="s">
        <v>158</v>
      </c>
      <c r="E597" s="238" t="s">
        <v>22</v>
      </c>
      <c r="F597" s="239" t="s">
        <v>762</v>
      </c>
      <c r="G597" s="237"/>
      <c r="H597" s="240">
        <v>1.234</v>
      </c>
      <c r="I597" s="241"/>
      <c r="J597" s="237"/>
      <c r="K597" s="237"/>
      <c r="L597" s="242"/>
      <c r="M597" s="243"/>
      <c r="N597" s="244"/>
      <c r="O597" s="244"/>
      <c r="P597" s="244"/>
      <c r="Q597" s="244"/>
      <c r="R597" s="244"/>
      <c r="S597" s="244"/>
      <c r="T597" s="245"/>
      <c r="AT597" s="246" t="s">
        <v>158</v>
      </c>
      <c r="AU597" s="246" t="s">
        <v>84</v>
      </c>
      <c r="AV597" s="11" t="s">
        <v>84</v>
      </c>
      <c r="AW597" s="11" t="s">
        <v>39</v>
      </c>
      <c r="AX597" s="11" t="s">
        <v>75</v>
      </c>
      <c r="AY597" s="246" t="s">
        <v>147</v>
      </c>
    </row>
    <row r="598" s="12" customFormat="1">
      <c r="B598" s="247"/>
      <c r="C598" s="248"/>
      <c r="D598" s="233" t="s">
        <v>158</v>
      </c>
      <c r="E598" s="249" t="s">
        <v>22</v>
      </c>
      <c r="F598" s="250" t="s">
        <v>166</v>
      </c>
      <c r="G598" s="248"/>
      <c r="H598" s="251">
        <v>1.853</v>
      </c>
      <c r="I598" s="252"/>
      <c r="J598" s="248"/>
      <c r="K598" s="248"/>
      <c r="L598" s="253"/>
      <c r="M598" s="254"/>
      <c r="N598" s="255"/>
      <c r="O598" s="255"/>
      <c r="P598" s="255"/>
      <c r="Q598" s="255"/>
      <c r="R598" s="255"/>
      <c r="S598" s="255"/>
      <c r="T598" s="256"/>
      <c r="AT598" s="257" t="s">
        <v>158</v>
      </c>
      <c r="AU598" s="257" t="s">
        <v>84</v>
      </c>
      <c r="AV598" s="12" t="s">
        <v>154</v>
      </c>
      <c r="AW598" s="12" t="s">
        <v>39</v>
      </c>
      <c r="AX598" s="12" t="s">
        <v>24</v>
      </c>
      <c r="AY598" s="257" t="s">
        <v>147</v>
      </c>
    </row>
    <row r="599" s="1" customFormat="1" ht="25.5" customHeight="1">
      <c r="B599" s="46"/>
      <c r="C599" s="221" t="s">
        <v>763</v>
      </c>
      <c r="D599" s="221" t="s">
        <v>149</v>
      </c>
      <c r="E599" s="222" t="s">
        <v>764</v>
      </c>
      <c r="F599" s="223" t="s">
        <v>765</v>
      </c>
      <c r="G599" s="224" t="s">
        <v>152</v>
      </c>
      <c r="H599" s="225">
        <v>1073.8199999999999</v>
      </c>
      <c r="I599" s="226"/>
      <c r="J599" s="227">
        <f>ROUND(I599*H599,2)</f>
        <v>0</v>
      </c>
      <c r="K599" s="223" t="s">
        <v>153</v>
      </c>
      <c r="L599" s="72"/>
      <c r="M599" s="228" t="s">
        <v>22</v>
      </c>
      <c r="N599" s="229" t="s">
        <v>46</v>
      </c>
      <c r="O599" s="47"/>
      <c r="P599" s="230">
        <f>O599*H599</f>
        <v>0</v>
      </c>
      <c r="Q599" s="230">
        <v>0.00013999999999999999</v>
      </c>
      <c r="R599" s="230">
        <f>Q599*H599</f>
        <v>0.15033479999999999</v>
      </c>
      <c r="S599" s="230">
        <v>0</v>
      </c>
      <c r="T599" s="231">
        <f>S599*H599</f>
        <v>0</v>
      </c>
      <c r="AR599" s="24" t="s">
        <v>245</v>
      </c>
      <c r="AT599" s="24" t="s">
        <v>149</v>
      </c>
      <c r="AU599" s="24" t="s">
        <v>84</v>
      </c>
      <c r="AY599" s="24" t="s">
        <v>147</v>
      </c>
      <c r="BE599" s="232">
        <f>IF(N599="základní",J599,0)</f>
        <v>0</v>
      </c>
      <c r="BF599" s="232">
        <f>IF(N599="snížená",J599,0)</f>
        <v>0</v>
      </c>
      <c r="BG599" s="232">
        <f>IF(N599="zákl. přenesená",J599,0)</f>
        <v>0</v>
      </c>
      <c r="BH599" s="232">
        <f>IF(N599="sníž. přenesená",J599,0)</f>
        <v>0</v>
      </c>
      <c r="BI599" s="232">
        <f>IF(N599="nulová",J599,0)</f>
        <v>0</v>
      </c>
      <c r="BJ599" s="24" t="s">
        <v>24</v>
      </c>
      <c r="BK599" s="232">
        <f>ROUND(I599*H599,2)</f>
        <v>0</v>
      </c>
      <c r="BL599" s="24" t="s">
        <v>245</v>
      </c>
      <c r="BM599" s="24" t="s">
        <v>766</v>
      </c>
    </row>
    <row r="600" s="1" customFormat="1">
      <c r="B600" s="46"/>
      <c r="C600" s="74"/>
      <c r="D600" s="233" t="s">
        <v>156</v>
      </c>
      <c r="E600" s="74"/>
      <c r="F600" s="234" t="s">
        <v>767</v>
      </c>
      <c r="G600" s="74"/>
      <c r="H600" s="74"/>
      <c r="I600" s="191"/>
      <c r="J600" s="74"/>
      <c r="K600" s="74"/>
      <c r="L600" s="72"/>
      <c r="M600" s="235"/>
      <c r="N600" s="47"/>
      <c r="O600" s="47"/>
      <c r="P600" s="47"/>
      <c r="Q600" s="47"/>
      <c r="R600" s="47"/>
      <c r="S600" s="47"/>
      <c r="T600" s="95"/>
      <c r="AT600" s="24" t="s">
        <v>156</v>
      </c>
      <c r="AU600" s="24" t="s">
        <v>84</v>
      </c>
    </row>
    <row r="601" s="1" customFormat="1" ht="16.5" customHeight="1">
      <c r="B601" s="46"/>
      <c r="C601" s="258" t="s">
        <v>768</v>
      </c>
      <c r="D601" s="258" t="s">
        <v>235</v>
      </c>
      <c r="E601" s="259" t="s">
        <v>769</v>
      </c>
      <c r="F601" s="260" t="s">
        <v>770</v>
      </c>
      <c r="G601" s="261" t="s">
        <v>152</v>
      </c>
      <c r="H601" s="262">
        <v>1083.9639999999999</v>
      </c>
      <c r="I601" s="263"/>
      <c r="J601" s="264">
        <f>ROUND(I601*H601,2)</f>
        <v>0</v>
      </c>
      <c r="K601" s="260" t="s">
        <v>153</v>
      </c>
      <c r="L601" s="265"/>
      <c r="M601" s="266" t="s">
        <v>22</v>
      </c>
      <c r="N601" s="267" t="s">
        <v>46</v>
      </c>
      <c r="O601" s="47"/>
      <c r="P601" s="230">
        <f>O601*H601</f>
        <v>0</v>
      </c>
      <c r="Q601" s="230">
        <v>0.0030000000000000001</v>
      </c>
      <c r="R601" s="230">
        <f>Q601*H601</f>
        <v>3.2518919999999998</v>
      </c>
      <c r="S601" s="230">
        <v>0</v>
      </c>
      <c r="T601" s="231">
        <f>S601*H601</f>
        <v>0</v>
      </c>
      <c r="AR601" s="24" t="s">
        <v>372</v>
      </c>
      <c r="AT601" s="24" t="s">
        <v>235</v>
      </c>
      <c r="AU601" s="24" t="s">
        <v>84</v>
      </c>
      <c r="AY601" s="24" t="s">
        <v>147</v>
      </c>
      <c r="BE601" s="232">
        <f>IF(N601="základní",J601,0)</f>
        <v>0</v>
      </c>
      <c r="BF601" s="232">
        <f>IF(N601="snížená",J601,0)</f>
        <v>0</v>
      </c>
      <c r="BG601" s="232">
        <f>IF(N601="zákl. přenesená",J601,0)</f>
        <v>0</v>
      </c>
      <c r="BH601" s="232">
        <f>IF(N601="sníž. přenesená",J601,0)</f>
        <v>0</v>
      </c>
      <c r="BI601" s="232">
        <f>IF(N601="nulová",J601,0)</f>
        <v>0</v>
      </c>
      <c r="BJ601" s="24" t="s">
        <v>24</v>
      </c>
      <c r="BK601" s="232">
        <f>ROUND(I601*H601,2)</f>
        <v>0</v>
      </c>
      <c r="BL601" s="24" t="s">
        <v>245</v>
      </c>
      <c r="BM601" s="24" t="s">
        <v>771</v>
      </c>
    </row>
    <row r="602" s="1" customFormat="1">
      <c r="B602" s="46"/>
      <c r="C602" s="74"/>
      <c r="D602" s="233" t="s">
        <v>156</v>
      </c>
      <c r="E602" s="74"/>
      <c r="F602" s="234" t="s">
        <v>772</v>
      </c>
      <c r="G602" s="74"/>
      <c r="H602" s="74"/>
      <c r="I602" s="191"/>
      <c r="J602" s="74"/>
      <c r="K602" s="74"/>
      <c r="L602" s="72"/>
      <c r="M602" s="235"/>
      <c r="N602" s="47"/>
      <c r="O602" s="47"/>
      <c r="P602" s="47"/>
      <c r="Q602" s="47"/>
      <c r="R602" s="47"/>
      <c r="S602" s="47"/>
      <c r="T602" s="95"/>
      <c r="AT602" s="24" t="s">
        <v>156</v>
      </c>
      <c r="AU602" s="24" t="s">
        <v>84</v>
      </c>
    </row>
    <row r="603" s="11" customFormat="1">
      <c r="B603" s="236"/>
      <c r="C603" s="237"/>
      <c r="D603" s="233" t="s">
        <v>158</v>
      </c>
      <c r="E603" s="238" t="s">
        <v>22</v>
      </c>
      <c r="F603" s="239" t="s">
        <v>773</v>
      </c>
      <c r="G603" s="237"/>
      <c r="H603" s="240">
        <v>1051.5999999999999</v>
      </c>
      <c r="I603" s="241"/>
      <c r="J603" s="237"/>
      <c r="K603" s="237"/>
      <c r="L603" s="242"/>
      <c r="M603" s="243"/>
      <c r="N603" s="244"/>
      <c r="O603" s="244"/>
      <c r="P603" s="244"/>
      <c r="Q603" s="244"/>
      <c r="R603" s="244"/>
      <c r="S603" s="244"/>
      <c r="T603" s="245"/>
      <c r="AT603" s="246" t="s">
        <v>158</v>
      </c>
      <c r="AU603" s="246" t="s">
        <v>84</v>
      </c>
      <c r="AV603" s="11" t="s">
        <v>84</v>
      </c>
      <c r="AW603" s="11" t="s">
        <v>39</v>
      </c>
      <c r="AX603" s="11" t="s">
        <v>75</v>
      </c>
      <c r="AY603" s="246" t="s">
        <v>147</v>
      </c>
    </row>
    <row r="604" s="11" customFormat="1">
      <c r="B604" s="236"/>
      <c r="C604" s="237"/>
      <c r="D604" s="233" t="s">
        <v>158</v>
      </c>
      <c r="E604" s="238" t="s">
        <v>22</v>
      </c>
      <c r="F604" s="239" t="s">
        <v>596</v>
      </c>
      <c r="G604" s="237"/>
      <c r="H604" s="240">
        <v>11.109999999999999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AT604" s="246" t="s">
        <v>158</v>
      </c>
      <c r="AU604" s="246" t="s">
        <v>84</v>
      </c>
      <c r="AV604" s="11" t="s">
        <v>84</v>
      </c>
      <c r="AW604" s="11" t="s">
        <v>39</v>
      </c>
      <c r="AX604" s="11" t="s">
        <v>75</v>
      </c>
      <c r="AY604" s="246" t="s">
        <v>147</v>
      </c>
    </row>
    <row r="605" s="12" customFormat="1">
      <c r="B605" s="247"/>
      <c r="C605" s="248"/>
      <c r="D605" s="233" t="s">
        <v>158</v>
      </c>
      <c r="E605" s="249" t="s">
        <v>22</v>
      </c>
      <c r="F605" s="250" t="s">
        <v>166</v>
      </c>
      <c r="G605" s="248"/>
      <c r="H605" s="251">
        <v>1062.71</v>
      </c>
      <c r="I605" s="252"/>
      <c r="J605" s="248"/>
      <c r="K605" s="248"/>
      <c r="L605" s="253"/>
      <c r="M605" s="254"/>
      <c r="N605" s="255"/>
      <c r="O605" s="255"/>
      <c r="P605" s="255"/>
      <c r="Q605" s="255"/>
      <c r="R605" s="255"/>
      <c r="S605" s="255"/>
      <c r="T605" s="256"/>
      <c r="AT605" s="257" t="s">
        <v>158</v>
      </c>
      <c r="AU605" s="257" t="s">
        <v>84</v>
      </c>
      <c r="AV605" s="12" t="s">
        <v>154</v>
      </c>
      <c r="AW605" s="12" t="s">
        <v>39</v>
      </c>
      <c r="AX605" s="12" t="s">
        <v>24</v>
      </c>
      <c r="AY605" s="257" t="s">
        <v>147</v>
      </c>
    </row>
    <row r="606" s="11" customFormat="1">
      <c r="B606" s="236"/>
      <c r="C606" s="237"/>
      <c r="D606" s="233" t="s">
        <v>158</v>
      </c>
      <c r="E606" s="237"/>
      <c r="F606" s="239" t="s">
        <v>774</v>
      </c>
      <c r="G606" s="237"/>
      <c r="H606" s="240">
        <v>1083.9639999999999</v>
      </c>
      <c r="I606" s="241"/>
      <c r="J606" s="237"/>
      <c r="K606" s="237"/>
      <c r="L606" s="242"/>
      <c r="M606" s="243"/>
      <c r="N606" s="244"/>
      <c r="O606" s="244"/>
      <c r="P606" s="244"/>
      <c r="Q606" s="244"/>
      <c r="R606" s="244"/>
      <c r="S606" s="244"/>
      <c r="T606" s="245"/>
      <c r="AT606" s="246" t="s">
        <v>158</v>
      </c>
      <c r="AU606" s="246" t="s">
        <v>84</v>
      </c>
      <c r="AV606" s="11" t="s">
        <v>84</v>
      </c>
      <c r="AW606" s="11" t="s">
        <v>6</v>
      </c>
      <c r="AX606" s="11" t="s">
        <v>24</v>
      </c>
      <c r="AY606" s="246" t="s">
        <v>147</v>
      </c>
    </row>
    <row r="607" s="1" customFormat="1" ht="16.5" customHeight="1">
      <c r="B607" s="46"/>
      <c r="C607" s="258" t="s">
        <v>775</v>
      </c>
      <c r="D607" s="258" t="s">
        <v>235</v>
      </c>
      <c r="E607" s="259" t="s">
        <v>776</v>
      </c>
      <c r="F607" s="260" t="s">
        <v>777</v>
      </c>
      <c r="G607" s="261" t="s">
        <v>152</v>
      </c>
      <c r="H607" s="262">
        <v>11.332000000000001</v>
      </c>
      <c r="I607" s="263"/>
      <c r="J607" s="264">
        <f>ROUND(I607*H607,2)</f>
        <v>0</v>
      </c>
      <c r="K607" s="260" t="s">
        <v>153</v>
      </c>
      <c r="L607" s="265"/>
      <c r="M607" s="266" t="s">
        <v>22</v>
      </c>
      <c r="N607" s="267" t="s">
        <v>46</v>
      </c>
      <c r="O607" s="47"/>
      <c r="P607" s="230">
        <f>O607*H607</f>
        <v>0</v>
      </c>
      <c r="Q607" s="230">
        <v>0.0035999999999999999</v>
      </c>
      <c r="R607" s="230">
        <f>Q607*H607</f>
        <v>0.040795200000000004</v>
      </c>
      <c r="S607" s="230">
        <v>0</v>
      </c>
      <c r="T607" s="231">
        <f>S607*H607</f>
        <v>0</v>
      </c>
      <c r="AR607" s="24" t="s">
        <v>372</v>
      </c>
      <c r="AT607" s="24" t="s">
        <v>235</v>
      </c>
      <c r="AU607" s="24" t="s">
        <v>84</v>
      </c>
      <c r="AY607" s="24" t="s">
        <v>147</v>
      </c>
      <c r="BE607" s="232">
        <f>IF(N607="základní",J607,0)</f>
        <v>0</v>
      </c>
      <c r="BF607" s="232">
        <f>IF(N607="snížená",J607,0)</f>
        <v>0</v>
      </c>
      <c r="BG607" s="232">
        <f>IF(N607="zákl. přenesená",J607,0)</f>
        <v>0</v>
      </c>
      <c r="BH607" s="232">
        <f>IF(N607="sníž. přenesená",J607,0)</f>
        <v>0</v>
      </c>
      <c r="BI607" s="232">
        <f>IF(N607="nulová",J607,0)</f>
        <v>0</v>
      </c>
      <c r="BJ607" s="24" t="s">
        <v>24</v>
      </c>
      <c r="BK607" s="232">
        <f>ROUND(I607*H607,2)</f>
        <v>0</v>
      </c>
      <c r="BL607" s="24" t="s">
        <v>245</v>
      </c>
      <c r="BM607" s="24" t="s">
        <v>778</v>
      </c>
    </row>
    <row r="608" s="1" customFormat="1">
      <c r="B608" s="46"/>
      <c r="C608" s="74"/>
      <c r="D608" s="233" t="s">
        <v>156</v>
      </c>
      <c r="E608" s="74"/>
      <c r="F608" s="234" t="s">
        <v>779</v>
      </c>
      <c r="G608" s="74"/>
      <c r="H608" s="74"/>
      <c r="I608" s="191"/>
      <c r="J608" s="74"/>
      <c r="K608" s="74"/>
      <c r="L608" s="72"/>
      <c r="M608" s="235"/>
      <c r="N608" s="47"/>
      <c r="O608" s="47"/>
      <c r="P608" s="47"/>
      <c r="Q608" s="47"/>
      <c r="R608" s="47"/>
      <c r="S608" s="47"/>
      <c r="T608" s="95"/>
      <c r="AT608" s="24" t="s">
        <v>156</v>
      </c>
      <c r="AU608" s="24" t="s">
        <v>84</v>
      </c>
    </row>
    <row r="609" s="11" customFormat="1">
      <c r="B609" s="236"/>
      <c r="C609" s="237"/>
      <c r="D609" s="233" t="s">
        <v>158</v>
      </c>
      <c r="E609" s="238" t="s">
        <v>22</v>
      </c>
      <c r="F609" s="239" t="s">
        <v>596</v>
      </c>
      <c r="G609" s="237"/>
      <c r="H609" s="240">
        <v>11.109999999999999</v>
      </c>
      <c r="I609" s="241"/>
      <c r="J609" s="237"/>
      <c r="K609" s="237"/>
      <c r="L609" s="242"/>
      <c r="M609" s="243"/>
      <c r="N609" s="244"/>
      <c r="O609" s="244"/>
      <c r="P609" s="244"/>
      <c r="Q609" s="244"/>
      <c r="R609" s="244"/>
      <c r="S609" s="244"/>
      <c r="T609" s="245"/>
      <c r="AT609" s="246" t="s">
        <v>158</v>
      </c>
      <c r="AU609" s="246" t="s">
        <v>84</v>
      </c>
      <c r="AV609" s="11" t="s">
        <v>84</v>
      </c>
      <c r="AW609" s="11" t="s">
        <v>39</v>
      </c>
      <c r="AX609" s="11" t="s">
        <v>24</v>
      </c>
      <c r="AY609" s="246" t="s">
        <v>147</v>
      </c>
    </row>
    <row r="610" s="11" customFormat="1">
      <c r="B610" s="236"/>
      <c r="C610" s="237"/>
      <c r="D610" s="233" t="s">
        <v>158</v>
      </c>
      <c r="E610" s="237"/>
      <c r="F610" s="239" t="s">
        <v>780</v>
      </c>
      <c r="G610" s="237"/>
      <c r="H610" s="240">
        <v>11.332000000000001</v>
      </c>
      <c r="I610" s="241"/>
      <c r="J610" s="237"/>
      <c r="K610" s="237"/>
      <c r="L610" s="242"/>
      <c r="M610" s="243"/>
      <c r="N610" s="244"/>
      <c r="O610" s="244"/>
      <c r="P610" s="244"/>
      <c r="Q610" s="244"/>
      <c r="R610" s="244"/>
      <c r="S610" s="244"/>
      <c r="T610" s="245"/>
      <c r="AT610" s="246" t="s">
        <v>158</v>
      </c>
      <c r="AU610" s="246" t="s">
        <v>84</v>
      </c>
      <c r="AV610" s="11" t="s">
        <v>84</v>
      </c>
      <c r="AW610" s="11" t="s">
        <v>6</v>
      </c>
      <c r="AX610" s="11" t="s">
        <v>24</v>
      </c>
      <c r="AY610" s="246" t="s">
        <v>147</v>
      </c>
    </row>
    <row r="611" s="1" customFormat="1" ht="16.5" customHeight="1">
      <c r="B611" s="46"/>
      <c r="C611" s="221" t="s">
        <v>781</v>
      </c>
      <c r="D611" s="221" t="s">
        <v>149</v>
      </c>
      <c r="E611" s="222" t="s">
        <v>782</v>
      </c>
      <c r="F611" s="223" t="s">
        <v>783</v>
      </c>
      <c r="G611" s="224" t="s">
        <v>201</v>
      </c>
      <c r="H611" s="225">
        <v>17.286999999999999</v>
      </c>
      <c r="I611" s="226"/>
      <c r="J611" s="227">
        <f>ROUND(I611*H611,2)</f>
        <v>0</v>
      </c>
      <c r="K611" s="223" t="s">
        <v>153</v>
      </c>
      <c r="L611" s="72"/>
      <c r="M611" s="228" t="s">
        <v>22</v>
      </c>
      <c r="N611" s="229" t="s">
        <v>46</v>
      </c>
      <c r="O611" s="47"/>
      <c r="P611" s="230">
        <f>O611*H611</f>
        <v>0</v>
      </c>
      <c r="Q611" s="230">
        <v>0</v>
      </c>
      <c r="R611" s="230">
        <f>Q611*H611</f>
        <v>0</v>
      </c>
      <c r="S611" s="230">
        <v>0</v>
      </c>
      <c r="T611" s="231">
        <f>S611*H611</f>
        <v>0</v>
      </c>
      <c r="AR611" s="24" t="s">
        <v>245</v>
      </c>
      <c r="AT611" s="24" t="s">
        <v>149</v>
      </c>
      <c r="AU611" s="24" t="s">
        <v>84</v>
      </c>
      <c r="AY611" s="24" t="s">
        <v>147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24" t="s">
        <v>24</v>
      </c>
      <c r="BK611" s="232">
        <f>ROUND(I611*H611,2)</f>
        <v>0</v>
      </c>
      <c r="BL611" s="24" t="s">
        <v>245</v>
      </c>
      <c r="BM611" s="24" t="s">
        <v>784</v>
      </c>
    </row>
    <row r="612" s="1" customFormat="1">
      <c r="B612" s="46"/>
      <c r="C612" s="74"/>
      <c r="D612" s="233" t="s">
        <v>156</v>
      </c>
      <c r="E612" s="74"/>
      <c r="F612" s="234" t="s">
        <v>785</v>
      </c>
      <c r="G612" s="74"/>
      <c r="H612" s="74"/>
      <c r="I612" s="191"/>
      <c r="J612" s="74"/>
      <c r="K612" s="74"/>
      <c r="L612" s="72"/>
      <c r="M612" s="235"/>
      <c r="N612" s="47"/>
      <c r="O612" s="47"/>
      <c r="P612" s="47"/>
      <c r="Q612" s="47"/>
      <c r="R612" s="47"/>
      <c r="S612" s="47"/>
      <c r="T612" s="95"/>
      <c r="AT612" s="24" t="s">
        <v>156</v>
      </c>
      <c r="AU612" s="24" t="s">
        <v>84</v>
      </c>
    </row>
    <row r="613" s="10" customFormat="1" ht="29.88" customHeight="1">
      <c r="B613" s="205"/>
      <c r="C613" s="206"/>
      <c r="D613" s="207" t="s">
        <v>74</v>
      </c>
      <c r="E613" s="219" t="s">
        <v>786</v>
      </c>
      <c r="F613" s="219" t="s">
        <v>787</v>
      </c>
      <c r="G613" s="206"/>
      <c r="H613" s="206"/>
      <c r="I613" s="209"/>
      <c r="J613" s="220">
        <f>BK613</f>
        <v>0</v>
      </c>
      <c r="K613" s="206"/>
      <c r="L613" s="211"/>
      <c r="M613" s="212"/>
      <c r="N613" s="213"/>
      <c r="O613" s="213"/>
      <c r="P613" s="214">
        <f>SUM(P614:P627)</f>
        <v>0</v>
      </c>
      <c r="Q613" s="213"/>
      <c r="R613" s="214">
        <f>SUM(R614:R627)</f>
        <v>0.034130000000000001</v>
      </c>
      <c r="S613" s="213"/>
      <c r="T613" s="215">
        <f>SUM(T614:T627)</f>
        <v>0.11535000000000001</v>
      </c>
      <c r="AR613" s="216" t="s">
        <v>84</v>
      </c>
      <c r="AT613" s="217" t="s">
        <v>74</v>
      </c>
      <c r="AU613" s="217" t="s">
        <v>24</v>
      </c>
      <c r="AY613" s="216" t="s">
        <v>147</v>
      </c>
      <c r="BK613" s="218">
        <f>SUM(BK614:BK627)</f>
        <v>0</v>
      </c>
    </row>
    <row r="614" s="1" customFormat="1" ht="16.5" customHeight="1">
      <c r="B614" s="46"/>
      <c r="C614" s="221" t="s">
        <v>788</v>
      </c>
      <c r="D614" s="221" t="s">
        <v>149</v>
      </c>
      <c r="E614" s="222" t="s">
        <v>789</v>
      </c>
      <c r="F614" s="223" t="s">
        <v>790</v>
      </c>
      <c r="G614" s="224" t="s">
        <v>277</v>
      </c>
      <c r="H614" s="225">
        <v>10</v>
      </c>
      <c r="I614" s="226"/>
      <c r="J614" s="227">
        <f>ROUND(I614*H614,2)</f>
        <v>0</v>
      </c>
      <c r="K614" s="223" t="s">
        <v>153</v>
      </c>
      <c r="L614" s="72"/>
      <c r="M614" s="228" t="s">
        <v>22</v>
      </c>
      <c r="N614" s="229" t="s">
        <v>46</v>
      </c>
      <c r="O614" s="47"/>
      <c r="P614" s="230">
        <f>O614*H614</f>
        <v>0</v>
      </c>
      <c r="Q614" s="230">
        <v>0.00189</v>
      </c>
      <c r="R614" s="230">
        <f>Q614*H614</f>
        <v>0.0189</v>
      </c>
      <c r="S614" s="230">
        <v>0</v>
      </c>
      <c r="T614" s="231">
        <f>S614*H614</f>
        <v>0</v>
      </c>
      <c r="AR614" s="24" t="s">
        <v>245</v>
      </c>
      <c r="AT614" s="24" t="s">
        <v>149</v>
      </c>
      <c r="AU614" s="24" t="s">
        <v>84</v>
      </c>
      <c r="AY614" s="24" t="s">
        <v>147</v>
      </c>
      <c r="BE614" s="232">
        <f>IF(N614="základní",J614,0)</f>
        <v>0</v>
      </c>
      <c r="BF614" s="232">
        <f>IF(N614="snížená",J614,0)</f>
        <v>0</v>
      </c>
      <c r="BG614" s="232">
        <f>IF(N614="zákl. přenesená",J614,0)</f>
        <v>0</v>
      </c>
      <c r="BH614" s="232">
        <f>IF(N614="sníž. přenesená",J614,0)</f>
        <v>0</v>
      </c>
      <c r="BI614" s="232">
        <f>IF(N614="nulová",J614,0)</f>
        <v>0</v>
      </c>
      <c r="BJ614" s="24" t="s">
        <v>24</v>
      </c>
      <c r="BK614" s="232">
        <f>ROUND(I614*H614,2)</f>
        <v>0</v>
      </c>
      <c r="BL614" s="24" t="s">
        <v>245</v>
      </c>
      <c r="BM614" s="24" t="s">
        <v>791</v>
      </c>
    </row>
    <row r="615" s="1" customFormat="1">
      <c r="B615" s="46"/>
      <c r="C615" s="74"/>
      <c r="D615" s="233" t="s">
        <v>156</v>
      </c>
      <c r="E615" s="74"/>
      <c r="F615" s="234" t="s">
        <v>792</v>
      </c>
      <c r="G615" s="74"/>
      <c r="H615" s="74"/>
      <c r="I615" s="191"/>
      <c r="J615" s="74"/>
      <c r="K615" s="74"/>
      <c r="L615" s="72"/>
      <c r="M615" s="235"/>
      <c r="N615" s="47"/>
      <c r="O615" s="47"/>
      <c r="P615" s="47"/>
      <c r="Q615" s="47"/>
      <c r="R615" s="47"/>
      <c r="S615" s="47"/>
      <c r="T615" s="95"/>
      <c r="AT615" s="24" t="s">
        <v>156</v>
      </c>
      <c r="AU615" s="24" t="s">
        <v>84</v>
      </c>
    </row>
    <row r="616" s="11" customFormat="1">
      <c r="B616" s="236"/>
      <c r="C616" s="237"/>
      <c r="D616" s="233" t="s">
        <v>158</v>
      </c>
      <c r="E616" s="238" t="s">
        <v>22</v>
      </c>
      <c r="F616" s="239" t="s">
        <v>793</v>
      </c>
      <c r="G616" s="237"/>
      <c r="H616" s="240">
        <v>10</v>
      </c>
      <c r="I616" s="241"/>
      <c r="J616" s="237"/>
      <c r="K616" s="237"/>
      <c r="L616" s="242"/>
      <c r="M616" s="243"/>
      <c r="N616" s="244"/>
      <c r="O616" s="244"/>
      <c r="P616" s="244"/>
      <c r="Q616" s="244"/>
      <c r="R616" s="244"/>
      <c r="S616" s="244"/>
      <c r="T616" s="245"/>
      <c r="AT616" s="246" t="s">
        <v>158</v>
      </c>
      <c r="AU616" s="246" t="s">
        <v>84</v>
      </c>
      <c r="AV616" s="11" t="s">
        <v>84</v>
      </c>
      <c r="AW616" s="11" t="s">
        <v>39</v>
      </c>
      <c r="AX616" s="11" t="s">
        <v>24</v>
      </c>
      <c r="AY616" s="246" t="s">
        <v>147</v>
      </c>
    </row>
    <row r="617" s="1" customFormat="1" ht="16.5" customHeight="1">
      <c r="B617" s="46"/>
      <c r="C617" s="221" t="s">
        <v>794</v>
      </c>
      <c r="D617" s="221" t="s">
        <v>149</v>
      </c>
      <c r="E617" s="222" t="s">
        <v>795</v>
      </c>
      <c r="F617" s="223" t="s">
        <v>796</v>
      </c>
      <c r="G617" s="224" t="s">
        <v>187</v>
      </c>
      <c r="H617" s="225">
        <v>5</v>
      </c>
      <c r="I617" s="226"/>
      <c r="J617" s="227">
        <f>ROUND(I617*H617,2)</f>
        <v>0</v>
      </c>
      <c r="K617" s="223" t="s">
        <v>153</v>
      </c>
      <c r="L617" s="72"/>
      <c r="M617" s="228" t="s">
        <v>22</v>
      </c>
      <c r="N617" s="229" t="s">
        <v>46</v>
      </c>
      <c r="O617" s="47"/>
      <c r="P617" s="230">
        <f>O617*H617</f>
        <v>0</v>
      </c>
      <c r="Q617" s="230">
        <v>0</v>
      </c>
      <c r="R617" s="230">
        <f>Q617*H617</f>
        <v>0</v>
      </c>
      <c r="S617" s="230">
        <v>0.02307</v>
      </c>
      <c r="T617" s="231">
        <f>S617*H617</f>
        <v>0.11535000000000001</v>
      </c>
      <c r="AR617" s="24" t="s">
        <v>245</v>
      </c>
      <c r="AT617" s="24" t="s">
        <v>149</v>
      </c>
      <c r="AU617" s="24" t="s">
        <v>84</v>
      </c>
      <c r="AY617" s="24" t="s">
        <v>147</v>
      </c>
      <c r="BE617" s="232">
        <f>IF(N617="základní",J617,0)</f>
        <v>0</v>
      </c>
      <c r="BF617" s="232">
        <f>IF(N617="snížená",J617,0)</f>
        <v>0</v>
      </c>
      <c r="BG617" s="232">
        <f>IF(N617="zákl. přenesená",J617,0)</f>
        <v>0</v>
      </c>
      <c r="BH617" s="232">
        <f>IF(N617="sníž. přenesená",J617,0)</f>
        <v>0</v>
      </c>
      <c r="BI617" s="232">
        <f>IF(N617="nulová",J617,0)</f>
        <v>0</v>
      </c>
      <c r="BJ617" s="24" t="s">
        <v>24</v>
      </c>
      <c r="BK617" s="232">
        <f>ROUND(I617*H617,2)</f>
        <v>0</v>
      </c>
      <c r="BL617" s="24" t="s">
        <v>245</v>
      </c>
      <c r="BM617" s="24" t="s">
        <v>797</v>
      </c>
    </row>
    <row r="618" s="1" customFormat="1">
      <c r="B618" s="46"/>
      <c r="C618" s="74"/>
      <c r="D618" s="233" t="s">
        <v>156</v>
      </c>
      <c r="E618" s="74"/>
      <c r="F618" s="234" t="s">
        <v>798</v>
      </c>
      <c r="G618" s="74"/>
      <c r="H618" s="74"/>
      <c r="I618" s="191"/>
      <c r="J618" s="74"/>
      <c r="K618" s="74"/>
      <c r="L618" s="72"/>
      <c r="M618" s="235"/>
      <c r="N618" s="47"/>
      <c r="O618" s="47"/>
      <c r="P618" s="47"/>
      <c r="Q618" s="47"/>
      <c r="R618" s="47"/>
      <c r="S618" s="47"/>
      <c r="T618" s="95"/>
      <c r="AT618" s="24" t="s">
        <v>156</v>
      </c>
      <c r="AU618" s="24" t="s">
        <v>84</v>
      </c>
    </row>
    <row r="619" s="11" customFormat="1">
      <c r="B619" s="236"/>
      <c r="C619" s="237"/>
      <c r="D619" s="233" t="s">
        <v>158</v>
      </c>
      <c r="E619" s="238" t="s">
        <v>22</v>
      </c>
      <c r="F619" s="239" t="s">
        <v>799</v>
      </c>
      <c r="G619" s="237"/>
      <c r="H619" s="240">
        <v>5</v>
      </c>
      <c r="I619" s="241"/>
      <c r="J619" s="237"/>
      <c r="K619" s="237"/>
      <c r="L619" s="242"/>
      <c r="M619" s="243"/>
      <c r="N619" s="244"/>
      <c r="O619" s="244"/>
      <c r="P619" s="244"/>
      <c r="Q619" s="244"/>
      <c r="R619" s="244"/>
      <c r="S619" s="244"/>
      <c r="T619" s="245"/>
      <c r="AT619" s="246" t="s">
        <v>158</v>
      </c>
      <c r="AU619" s="246" t="s">
        <v>84</v>
      </c>
      <c r="AV619" s="11" t="s">
        <v>84</v>
      </c>
      <c r="AW619" s="11" t="s">
        <v>39</v>
      </c>
      <c r="AX619" s="11" t="s">
        <v>24</v>
      </c>
      <c r="AY619" s="246" t="s">
        <v>147</v>
      </c>
    </row>
    <row r="620" s="1" customFormat="1" ht="25.5" customHeight="1">
      <c r="B620" s="46"/>
      <c r="C620" s="221" t="s">
        <v>800</v>
      </c>
      <c r="D620" s="221" t="s">
        <v>149</v>
      </c>
      <c r="E620" s="222" t="s">
        <v>801</v>
      </c>
      <c r="F620" s="223" t="s">
        <v>802</v>
      </c>
      <c r="G620" s="224" t="s">
        <v>187</v>
      </c>
      <c r="H620" s="225">
        <v>3</v>
      </c>
      <c r="I620" s="226"/>
      <c r="J620" s="227">
        <f>ROUND(I620*H620,2)</f>
        <v>0</v>
      </c>
      <c r="K620" s="223" t="s">
        <v>326</v>
      </c>
      <c r="L620" s="72"/>
      <c r="M620" s="228" t="s">
        <v>22</v>
      </c>
      <c r="N620" s="229" t="s">
        <v>46</v>
      </c>
      <c r="O620" s="47"/>
      <c r="P620" s="230">
        <f>O620*H620</f>
        <v>0</v>
      </c>
      <c r="Q620" s="230">
        <v>0.0028500000000000001</v>
      </c>
      <c r="R620" s="230">
        <f>Q620*H620</f>
        <v>0.0085500000000000003</v>
      </c>
      <c r="S620" s="230">
        <v>0</v>
      </c>
      <c r="T620" s="231">
        <f>S620*H620</f>
        <v>0</v>
      </c>
      <c r="AR620" s="24" t="s">
        <v>245</v>
      </c>
      <c r="AT620" s="24" t="s">
        <v>149</v>
      </c>
      <c r="AU620" s="24" t="s">
        <v>84</v>
      </c>
      <c r="AY620" s="24" t="s">
        <v>147</v>
      </c>
      <c r="BE620" s="232">
        <f>IF(N620="základní",J620,0)</f>
        <v>0</v>
      </c>
      <c r="BF620" s="232">
        <f>IF(N620="snížená",J620,0)</f>
        <v>0</v>
      </c>
      <c r="BG620" s="232">
        <f>IF(N620="zákl. přenesená",J620,0)</f>
        <v>0</v>
      </c>
      <c r="BH620" s="232">
        <f>IF(N620="sníž. přenesená",J620,0)</f>
        <v>0</v>
      </c>
      <c r="BI620" s="232">
        <f>IF(N620="nulová",J620,0)</f>
        <v>0</v>
      </c>
      <c r="BJ620" s="24" t="s">
        <v>24</v>
      </c>
      <c r="BK620" s="232">
        <f>ROUND(I620*H620,2)</f>
        <v>0</v>
      </c>
      <c r="BL620" s="24" t="s">
        <v>245</v>
      </c>
      <c r="BM620" s="24" t="s">
        <v>803</v>
      </c>
    </row>
    <row r="621" s="1" customFormat="1">
      <c r="B621" s="46"/>
      <c r="C621" s="74"/>
      <c r="D621" s="233" t="s">
        <v>156</v>
      </c>
      <c r="E621" s="74"/>
      <c r="F621" s="234" t="s">
        <v>804</v>
      </c>
      <c r="G621" s="74"/>
      <c r="H621" s="74"/>
      <c r="I621" s="191"/>
      <c r="J621" s="74"/>
      <c r="K621" s="74"/>
      <c r="L621" s="72"/>
      <c r="M621" s="235"/>
      <c r="N621" s="47"/>
      <c r="O621" s="47"/>
      <c r="P621" s="47"/>
      <c r="Q621" s="47"/>
      <c r="R621" s="47"/>
      <c r="S621" s="47"/>
      <c r="T621" s="95"/>
      <c r="AT621" s="24" t="s">
        <v>156</v>
      </c>
      <c r="AU621" s="24" t="s">
        <v>84</v>
      </c>
    </row>
    <row r="622" s="11" customFormat="1">
      <c r="B622" s="236"/>
      <c r="C622" s="237"/>
      <c r="D622" s="233" t="s">
        <v>158</v>
      </c>
      <c r="E622" s="238" t="s">
        <v>22</v>
      </c>
      <c r="F622" s="239" t="s">
        <v>805</v>
      </c>
      <c r="G622" s="237"/>
      <c r="H622" s="240">
        <v>3</v>
      </c>
      <c r="I622" s="241"/>
      <c r="J622" s="237"/>
      <c r="K622" s="237"/>
      <c r="L622" s="242"/>
      <c r="M622" s="243"/>
      <c r="N622" s="244"/>
      <c r="O622" s="244"/>
      <c r="P622" s="244"/>
      <c r="Q622" s="244"/>
      <c r="R622" s="244"/>
      <c r="S622" s="244"/>
      <c r="T622" s="245"/>
      <c r="AT622" s="246" t="s">
        <v>158</v>
      </c>
      <c r="AU622" s="246" t="s">
        <v>84</v>
      </c>
      <c r="AV622" s="11" t="s">
        <v>84</v>
      </c>
      <c r="AW622" s="11" t="s">
        <v>39</v>
      </c>
      <c r="AX622" s="11" t="s">
        <v>24</v>
      </c>
      <c r="AY622" s="246" t="s">
        <v>147</v>
      </c>
    </row>
    <row r="623" s="1" customFormat="1" ht="25.5" customHeight="1">
      <c r="B623" s="46"/>
      <c r="C623" s="221" t="s">
        <v>30</v>
      </c>
      <c r="D623" s="221" t="s">
        <v>149</v>
      </c>
      <c r="E623" s="222" t="s">
        <v>806</v>
      </c>
      <c r="F623" s="223" t="s">
        <v>807</v>
      </c>
      <c r="G623" s="224" t="s">
        <v>187</v>
      </c>
      <c r="H623" s="225">
        <v>4</v>
      </c>
      <c r="I623" s="226"/>
      <c r="J623" s="227">
        <f>ROUND(I623*H623,2)</f>
        <v>0</v>
      </c>
      <c r="K623" s="223" t="s">
        <v>326</v>
      </c>
      <c r="L623" s="72"/>
      <c r="M623" s="228" t="s">
        <v>22</v>
      </c>
      <c r="N623" s="229" t="s">
        <v>46</v>
      </c>
      <c r="O623" s="47"/>
      <c r="P623" s="230">
        <f>O623*H623</f>
        <v>0</v>
      </c>
      <c r="Q623" s="230">
        <v>0.00167</v>
      </c>
      <c r="R623" s="230">
        <f>Q623*H623</f>
        <v>0.0066800000000000002</v>
      </c>
      <c r="S623" s="230">
        <v>0</v>
      </c>
      <c r="T623" s="231">
        <f>S623*H623</f>
        <v>0</v>
      </c>
      <c r="AR623" s="24" t="s">
        <v>245</v>
      </c>
      <c r="AT623" s="24" t="s">
        <v>149</v>
      </c>
      <c r="AU623" s="24" t="s">
        <v>84</v>
      </c>
      <c r="AY623" s="24" t="s">
        <v>147</v>
      </c>
      <c r="BE623" s="232">
        <f>IF(N623="základní",J623,0)</f>
        <v>0</v>
      </c>
      <c r="BF623" s="232">
        <f>IF(N623="snížená",J623,0)</f>
        <v>0</v>
      </c>
      <c r="BG623" s="232">
        <f>IF(N623="zákl. přenesená",J623,0)</f>
        <v>0</v>
      </c>
      <c r="BH623" s="232">
        <f>IF(N623="sníž. přenesená",J623,0)</f>
        <v>0</v>
      </c>
      <c r="BI623" s="232">
        <f>IF(N623="nulová",J623,0)</f>
        <v>0</v>
      </c>
      <c r="BJ623" s="24" t="s">
        <v>24</v>
      </c>
      <c r="BK623" s="232">
        <f>ROUND(I623*H623,2)</f>
        <v>0</v>
      </c>
      <c r="BL623" s="24" t="s">
        <v>245</v>
      </c>
      <c r="BM623" s="24" t="s">
        <v>808</v>
      </c>
    </row>
    <row r="624" s="1" customFormat="1">
      <c r="B624" s="46"/>
      <c r="C624" s="74"/>
      <c r="D624" s="233" t="s">
        <v>156</v>
      </c>
      <c r="E624" s="74"/>
      <c r="F624" s="234" t="s">
        <v>809</v>
      </c>
      <c r="G624" s="74"/>
      <c r="H624" s="74"/>
      <c r="I624" s="191"/>
      <c r="J624" s="74"/>
      <c r="K624" s="74"/>
      <c r="L624" s="72"/>
      <c r="M624" s="235"/>
      <c r="N624" s="47"/>
      <c r="O624" s="47"/>
      <c r="P624" s="47"/>
      <c r="Q624" s="47"/>
      <c r="R624" s="47"/>
      <c r="S624" s="47"/>
      <c r="T624" s="95"/>
      <c r="AT624" s="24" t="s">
        <v>156</v>
      </c>
      <c r="AU624" s="24" t="s">
        <v>84</v>
      </c>
    </row>
    <row r="625" s="11" customFormat="1">
      <c r="B625" s="236"/>
      <c r="C625" s="237"/>
      <c r="D625" s="233" t="s">
        <v>158</v>
      </c>
      <c r="E625" s="238" t="s">
        <v>22</v>
      </c>
      <c r="F625" s="239" t="s">
        <v>810</v>
      </c>
      <c r="G625" s="237"/>
      <c r="H625" s="240">
        <v>4</v>
      </c>
      <c r="I625" s="241"/>
      <c r="J625" s="237"/>
      <c r="K625" s="237"/>
      <c r="L625" s="242"/>
      <c r="M625" s="243"/>
      <c r="N625" s="244"/>
      <c r="O625" s="244"/>
      <c r="P625" s="244"/>
      <c r="Q625" s="244"/>
      <c r="R625" s="244"/>
      <c r="S625" s="244"/>
      <c r="T625" s="245"/>
      <c r="AT625" s="246" t="s">
        <v>158</v>
      </c>
      <c r="AU625" s="246" t="s">
        <v>84</v>
      </c>
      <c r="AV625" s="11" t="s">
        <v>84</v>
      </c>
      <c r="AW625" s="11" t="s">
        <v>39</v>
      </c>
      <c r="AX625" s="11" t="s">
        <v>24</v>
      </c>
      <c r="AY625" s="246" t="s">
        <v>147</v>
      </c>
    </row>
    <row r="626" s="1" customFormat="1" ht="16.5" customHeight="1">
      <c r="B626" s="46"/>
      <c r="C626" s="221" t="s">
        <v>811</v>
      </c>
      <c r="D626" s="221" t="s">
        <v>149</v>
      </c>
      <c r="E626" s="222" t="s">
        <v>812</v>
      </c>
      <c r="F626" s="223" t="s">
        <v>813</v>
      </c>
      <c r="G626" s="224" t="s">
        <v>201</v>
      </c>
      <c r="H626" s="225">
        <v>0.034000000000000002</v>
      </c>
      <c r="I626" s="226"/>
      <c r="J626" s="227">
        <f>ROUND(I626*H626,2)</f>
        <v>0</v>
      </c>
      <c r="K626" s="223" t="s">
        <v>153</v>
      </c>
      <c r="L626" s="72"/>
      <c r="M626" s="228" t="s">
        <v>22</v>
      </c>
      <c r="N626" s="229" t="s">
        <v>46</v>
      </c>
      <c r="O626" s="47"/>
      <c r="P626" s="230">
        <f>O626*H626</f>
        <v>0</v>
      </c>
      <c r="Q626" s="230">
        <v>0</v>
      </c>
      <c r="R626" s="230">
        <f>Q626*H626</f>
        <v>0</v>
      </c>
      <c r="S626" s="230">
        <v>0</v>
      </c>
      <c r="T626" s="231">
        <f>S626*H626</f>
        <v>0</v>
      </c>
      <c r="AR626" s="24" t="s">
        <v>245</v>
      </c>
      <c r="AT626" s="24" t="s">
        <v>149</v>
      </c>
      <c r="AU626" s="24" t="s">
        <v>84</v>
      </c>
      <c r="AY626" s="24" t="s">
        <v>147</v>
      </c>
      <c r="BE626" s="232">
        <f>IF(N626="základní",J626,0)</f>
        <v>0</v>
      </c>
      <c r="BF626" s="232">
        <f>IF(N626="snížená",J626,0)</f>
        <v>0</v>
      </c>
      <c r="BG626" s="232">
        <f>IF(N626="zákl. přenesená",J626,0)</f>
        <v>0</v>
      </c>
      <c r="BH626" s="232">
        <f>IF(N626="sníž. přenesená",J626,0)</f>
        <v>0</v>
      </c>
      <c r="BI626" s="232">
        <f>IF(N626="nulová",J626,0)</f>
        <v>0</v>
      </c>
      <c r="BJ626" s="24" t="s">
        <v>24</v>
      </c>
      <c r="BK626" s="232">
        <f>ROUND(I626*H626,2)</f>
        <v>0</v>
      </c>
      <c r="BL626" s="24" t="s">
        <v>245</v>
      </c>
      <c r="BM626" s="24" t="s">
        <v>814</v>
      </c>
    </row>
    <row r="627" s="1" customFormat="1">
      <c r="B627" s="46"/>
      <c r="C627" s="74"/>
      <c r="D627" s="233" t="s">
        <v>156</v>
      </c>
      <c r="E627" s="74"/>
      <c r="F627" s="234" t="s">
        <v>815</v>
      </c>
      <c r="G627" s="74"/>
      <c r="H627" s="74"/>
      <c r="I627" s="191"/>
      <c r="J627" s="74"/>
      <c r="K627" s="74"/>
      <c r="L627" s="72"/>
      <c r="M627" s="235"/>
      <c r="N627" s="47"/>
      <c r="O627" s="47"/>
      <c r="P627" s="47"/>
      <c r="Q627" s="47"/>
      <c r="R627" s="47"/>
      <c r="S627" s="47"/>
      <c r="T627" s="95"/>
      <c r="AT627" s="24" t="s">
        <v>156</v>
      </c>
      <c r="AU627" s="24" t="s">
        <v>84</v>
      </c>
    </row>
    <row r="628" s="10" customFormat="1" ht="29.88" customHeight="1">
      <c r="B628" s="205"/>
      <c r="C628" s="206"/>
      <c r="D628" s="207" t="s">
        <v>74</v>
      </c>
      <c r="E628" s="219" t="s">
        <v>816</v>
      </c>
      <c r="F628" s="219" t="s">
        <v>817</v>
      </c>
      <c r="G628" s="206"/>
      <c r="H628" s="206"/>
      <c r="I628" s="209"/>
      <c r="J628" s="220">
        <f>BK628</f>
        <v>0</v>
      </c>
      <c r="K628" s="206"/>
      <c r="L628" s="211"/>
      <c r="M628" s="212"/>
      <c r="N628" s="213"/>
      <c r="O628" s="213"/>
      <c r="P628" s="214">
        <f>SUM(P629:P633)</f>
        <v>0</v>
      </c>
      <c r="Q628" s="213"/>
      <c r="R628" s="214">
        <f>SUM(R629:R633)</f>
        <v>0</v>
      </c>
      <c r="S628" s="213"/>
      <c r="T628" s="215">
        <f>SUM(T629:T633)</f>
        <v>0</v>
      </c>
      <c r="AR628" s="216" t="s">
        <v>84</v>
      </c>
      <c r="AT628" s="217" t="s">
        <v>74</v>
      </c>
      <c r="AU628" s="217" t="s">
        <v>24</v>
      </c>
      <c r="AY628" s="216" t="s">
        <v>147</v>
      </c>
      <c r="BK628" s="218">
        <f>SUM(BK629:BK633)</f>
        <v>0</v>
      </c>
    </row>
    <row r="629" s="1" customFormat="1" ht="25.5" customHeight="1">
      <c r="B629" s="46"/>
      <c r="C629" s="221" t="s">
        <v>818</v>
      </c>
      <c r="D629" s="221" t="s">
        <v>149</v>
      </c>
      <c r="E629" s="222" t="s">
        <v>819</v>
      </c>
      <c r="F629" s="223" t="s">
        <v>820</v>
      </c>
      <c r="G629" s="224" t="s">
        <v>821</v>
      </c>
      <c r="H629" s="225">
        <v>1</v>
      </c>
      <c r="I629" s="226"/>
      <c r="J629" s="227">
        <f>ROUND(I629*H629,2)</f>
        <v>0</v>
      </c>
      <c r="K629" s="223" t="s">
        <v>326</v>
      </c>
      <c r="L629" s="72"/>
      <c r="M629" s="228" t="s">
        <v>22</v>
      </c>
      <c r="N629" s="229" t="s">
        <v>46</v>
      </c>
      <c r="O629" s="47"/>
      <c r="P629" s="230">
        <f>O629*H629</f>
        <v>0</v>
      </c>
      <c r="Q629" s="230">
        <v>0</v>
      </c>
      <c r="R629" s="230">
        <f>Q629*H629</f>
        <v>0</v>
      </c>
      <c r="S629" s="230">
        <v>0</v>
      </c>
      <c r="T629" s="231">
        <f>S629*H629</f>
        <v>0</v>
      </c>
      <c r="AR629" s="24" t="s">
        <v>245</v>
      </c>
      <c r="AT629" s="24" t="s">
        <v>149</v>
      </c>
      <c r="AU629" s="24" t="s">
        <v>84</v>
      </c>
      <c r="AY629" s="24" t="s">
        <v>147</v>
      </c>
      <c r="BE629" s="232">
        <f>IF(N629="základní",J629,0)</f>
        <v>0</v>
      </c>
      <c r="BF629" s="232">
        <f>IF(N629="snížená",J629,0)</f>
        <v>0</v>
      </c>
      <c r="BG629" s="232">
        <f>IF(N629="zákl. přenesená",J629,0)</f>
        <v>0</v>
      </c>
      <c r="BH629" s="232">
        <f>IF(N629="sníž. přenesená",J629,0)</f>
        <v>0</v>
      </c>
      <c r="BI629" s="232">
        <f>IF(N629="nulová",J629,0)</f>
        <v>0</v>
      </c>
      <c r="BJ629" s="24" t="s">
        <v>24</v>
      </c>
      <c r="BK629" s="232">
        <f>ROUND(I629*H629,2)</f>
        <v>0</v>
      </c>
      <c r="BL629" s="24" t="s">
        <v>245</v>
      </c>
      <c r="BM629" s="24" t="s">
        <v>822</v>
      </c>
    </row>
    <row r="630" s="1" customFormat="1">
      <c r="B630" s="46"/>
      <c r="C630" s="74"/>
      <c r="D630" s="233" t="s">
        <v>156</v>
      </c>
      <c r="E630" s="74"/>
      <c r="F630" s="234" t="s">
        <v>820</v>
      </c>
      <c r="G630" s="74"/>
      <c r="H630" s="74"/>
      <c r="I630" s="191"/>
      <c r="J630" s="74"/>
      <c r="K630" s="74"/>
      <c r="L630" s="72"/>
      <c r="M630" s="235"/>
      <c r="N630" s="47"/>
      <c r="O630" s="47"/>
      <c r="P630" s="47"/>
      <c r="Q630" s="47"/>
      <c r="R630" s="47"/>
      <c r="S630" s="47"/>
      <c r="T630" s="95"/>
      <c r="AT630" s="24" t="s">
        <v>156</v>
      </c>
      <c r="AU630" s="24" t="s">
        <v>84</v>
      </c>
    </row>
    <row r="631" s="11" customFormat="1">
      <c r="B631" s="236"/>
      <c r="C631" s="237"/>
      <c r="D631" s="233" t="s">
        <v>158</v>
      </c>
      <c r="E631" s="238" t="s">
        <v>22</v>
      </c>
      <c r="F631" s="239" t="s">
        <v>823</v>
      </c>
      <c r="G631" s="237"/>
      <c r="H631" s="240">
        <v>1</v>
      </c>
      <c r="I631" s="241"/>
      <c r="J631" s="237"/>
      <c r="K631" s="237"/>
      <c r="L631" s="242"/>
      <c r="M631" s="243"/>
      <c r="N631" s="244"/>
      <c r="O631" s="244"/>
      <c r="P631" s="244"/>
      <c r="Q631" s="244"/>
      <c r="R631" s="244"/>
      <c r="S631" s="244"/>
      <c r="T631" s="245"/>
      <c r="AT631" s="246" t="s">
        <v>158</v>
      </c>
      <c r="AU631" s="246" t="s">
        <v>84</v>
      </c>
      <c r="AV631" s="11" t="s">
        <v>84</v>
      </c>
      <c r="AW631" s="11" t="s">
        <v>39</v>
      </c>
      <c r="AX631" s="11" t="s">
        <v>24</v>
      </c>
      <c r="AY631" s="246" t="s">
        <v>147</v>
      </c>
    </row>
    <row r="632" s="1" customFormat="1" ht="16.5" customHeight="1">
      <c r="B632" s="46"/>
      <c r="C632" s="221" t="s">
        <v>824</v>
      </c>
      <c r="D632" s="221" t="s">
        <v>149</v>
      </c>
      <c r="E632" s="222" t="s">
        <v>825</v>
      </c>
      <c r="F632" s="223" t="s">
        <v>826</v>
      </c>
      <c r="G632" s="224" t="s">
        <v>827</v>
      </c>
      <c r="H632" s="289"/>
      <c r="I632" s="226"/>
      <c r="J632" s="227">
        <f>ROUND(I632*H632,2)</f>
        <v>0</v>
      </c>
      <c r="K632" s="223" t="s">
        <v>153</v>
      </c>
      <c r="L632" s="72"/>
      <c r="M632" s="228" t="s">
        <v>22</v>
      </c>
      <c r="N632" s="229" t="s">
        <v>46</v>
      </c>
      <c r="O632" s="47"/>
      <c r="P632" s="230">
        <f>O632*H632</f>
        <v>0</v>
      </c>
      <c r="Q632" s="230">
        <v>0</v>
      </c>
      <c r="R632" s="230">
        <f>Q632*H632</f>
        <v>0</v>
      </c>
      <c r="S632" s="230">
        <v>0</v>
      </c>
      <c r="T632" s="231">
        <f>S632*H632</f>
        <v>0</v>
      </c>
      <c r="AR632" s="24" t="s">
        <v>245</v>
      </c>
      <c r="AT632" s="24" t="s">
        <v>149</v>
      </c>
      <c r="AU632" s="24" t="s">
        <v>84</v>
      </c>
      <c r="AY632" s="24" t="s">
        <v>147</v>
      </c>
      <c r="BE632" s="232">
        <f>IF(N632="základní",J632,0)</f>
        <v>0</v>
      </c>
      <c r="BF632" s="232">
        <f>IF(N632="snížená",J632,0)</f>
        <v>0</v>
      </c>
      <c r="BG632" s="232">
        <f>IF(N632="zákl. přenesená",J632,0)</f>
        <v>0</v>
      </c>
      <c r="BH632" s="232">
        <f>IF(N632="sníž. přenesená",J632,0)</f>
        <v>0</v>
      </c>
      <c r="BI632" s="232">
        <f>IF(N632="nulová",J632,0)</f>
        <v>0</v>
      </c>
      <c r="BJ632" s="24" t="s">
        <v>24</v>
      </c>
      <c r="BK632" s="232">
        <f>ROUND(I632*H632,2)</f>
        <v>0</v>
      </c>
      <c r="BL632" s="24" t="s">
        <v>245</v>
      </c>
      <c r="BM632" s="24" t="s">
        <v>828</v>
      </c>
    </row>
    <row r="633" s="1" customFormat="1">
      <c r="B633" s="46"/>
      <c r="C633" s="74"/>
      <c r="D633" s="233" t="s">
        <v>156</v>
      </c>
      <c r="E633" s="74"/>
      <c r="F633" s="234" t="s">
        <v>829</v>
      </c>
      <c r="G633" s="74"/>
      <c r="H633" s="74"/>
      <c r="I633" s="191"/>
      <c r="J633" s="74"/>
      <c r="K633" s="74"/>
      <c r="L633" s="72"/>
      <c r="M633" s="235"/>
      <c r="N633" s="47"/>
      <c r="O633" s="47"/>
      <c r="P633" s="47"/>
      <c r="Q633" s="47"/>
      <c r="R633" s="47"/>
      <c r="S633" s="47"/>
      <c r="T633" s="95"/>
      <c r="AT633" s="24" t="s">
        <v>156</v>
      </c>
      <c r="AU633" s="24" t="s">
        <v>84</v>
      </c>
    </row>
    <row r="634" s="10" customFormat="1" ht="29.88" customHeight="1">
      <c r="B634" s="205"/>
      <c r="C634" s="206"/>
      <c r="D634" s="207" t="s">
        <v>74</v>
      </c>
      <c r="E634" s="219" t="s">
        <v>830</v>
      </c>
      <c r="F634" s="219" t="s">
        <v>831</v>
      </c>
      <c r="G634" s="206"/>
      <c r="H634" s="206"/>
      <c r="I634" s="209"/>
      <c r="J634" s="220">
        <f>BK634</f>
        <v>0</v>
      </c>
      <c r="K634" s="206"/>
      <c r="L634" s="211"/>
      <c r="M634" s="212"/>
      <c r="N634" s="213"/>
      <c r="O634" s="213"/>
      <c r="P634" s="214">
        <f>SUM(P635:P639)</f>
        <v>0</v>
      </c>
      <c r="Q634" s="213"/>
      <c r="R634" s="214">
        <f>SUM(R635:R639)</f>
        <v>0</v>
      </c>
      <c r="S634" s="213"/>
      <c r="T634" s="215">
        <f>SUM(T635:T639)</f>
        <v>0.002</v>
      </c>
      <c r="AR634" s="216" t="s">
        <v>84</v>
      </c>
      <c r="AT634" s="217" t="s">
        <v>74</v>
      </c>
      <c r="AU634" s="217" t="s">
        <v>24</v>
      </c>
      <c r="AY634" s="216" t="s">
        <v>147</v>
      </c>
      <c r="BK634" s="218">
        <f>SUM(BK635:BK639)</f>
        <v>0</v>
      </c>
    </row>
    <row r="635" s="1" customFormat="1" ht="25.5" customHeight="1">
      <c r="B635" s="46"/>
      <c r="C635" s="221" t="s">
        <v>832</v>
      </c>
      <c r="D635" s="221" t="s">
        <v>149</v>
      </c>
      <c r="E635" s="222" t="s">
        <v>833</v>
      </c>
      <c r="F635" s="223" t="s">
        <v>834</v>
      </c>
      <c r="G635" s="224" t="s">
        <v>835</v>
      </c>
      <c r="H635" s="225">
        <v>1</v>
      </c>
      <c r="I635" s="226"/>
      <c r="J635" s="227">
        <f>ROUND(I635*H635,2)</f>
        <v>0</v>
      </c>
      <c r="K635" s="223" t="s">
        <v>22</v>
      </c>
      <c r="L635" s="72"/>
      <c r="M635" s="228" t="s">
        <v>22</v>
      </c>
      <c r="N635" s="229" t="s">
        <v>46</v>
      </c>
      <c r="O635" s="47"/>
      <c r="P635" s="230">
        <f>O635*H635</f>
        <v>0</v>
      </c>
      <c r="Q635" s="230">
        <v>0</v>
      </c>
      <c r="R635" s="230">
        <f>Q635*H635</f>
        <v>0</v>
      </c>
      <c r="S635" s="230">
        <v>0.002</v>
      </c>
      <c r="T635" s="231">
        <f>S635*H635</f>
        <v>0.002</v>
      </c>
      <c r="AR635" s="24" t="s">
        <v>245</v>
      </c>
      <c r="AT635" s="24" t="s">
        <v>149</v>
      </c>
      <c r="AU635" s="24" t="s">
        <v>84</v>
      </c>
      <c r="AY635" s="24" t="s">
        <v>147</v>
      </c>
      <c r="BE635" s="232">
        <f>IF(N635="základní",J635,0)</f>
        <v>0</v>
      </c>
      <c r="BF635" s="232">
        <f>IF(N635="snížená",J635,0)</f>
        <v>0</v>
      </c>
      <c r="BG635" s="232">
        <f>IF(N635="zákl. přenesená",J635,0)</f>
        <v>0</v>
      </c>
      <c r="BH635" s="232">
        <f>IF(N635="sníž. přenesená",J635,0)</f>
        <v>0</v>
      </c>
      <c r="BI635" s="232">
        <f>IF(N635="nulová",J635,0)</f>
        <v>0</v>
      </c>
      <c r="BJ635" s="24" t="s">
        <v>24</v>
      </c>
      <c r="BK635" s="232">
        <f>ROUND(I635*H635,2)</f>
        <v>0</v>
      </c>
      <c r="BL635" s="24" t="s">
        <v>245</v>
      </c>
      <c r="BM635" s="24" t="s">
        <v>836</v>
      </c>
    </row>
    <row r="636" s="1" customFormat="1">
      <c r="B636" s="46"/>
      <c r="C636" s="74"/>
      <c r="D636" s="233" t="s">
        <v>156</v>
      </c>
      <c r="E636" s="74"/>
      <c r="F636" s="234" t="s">
        <v>834</v>
      </c>
      <c r="G636" s="74"/>
      <c r="H636" s="74"/>
      <c r="I636" s="191"/>
      <c r="J636" s="74"/>
      <c r="K636" s="74"/>
      <c r="L636" s="72"/>
      <c r="M636" s="235"/>
      <c r="N636" s="47"/>
      <c r="O636" s="47"/>
      <c r="P636" s="47"/>
      <c r="Q636" s="47"/>
      <c r="R636" s="47"/>
      <c r="S636" s="47"/>
      <c r="T636" s="95"/>
      <c r="AT636" s="24" t="s">
        <v>156</v>
      </c>
      <c r="AU636" s="24" t="s">
        <v>84</v>
      </c>
    </row>
    <row r="637" s="11" customFormat="1">
      <c r="B637" s="236"/>
      <c r="C637" s="237"/>
      <c r="D637" s="233" t="s">
        <v>158</v>
      </c>
      <c r="E637" s="238" t="s">
        <v>22</v>
      </c>
      <c r="F637" s="239" t="s">
        <v>823</v>
      </c>
      <c r="G637" s="237"/>
      <c r="H637" s="240">
        <v>1</v>
      </c>
      <c r="I637" s="241"/>
      <c r="J637" s="237"/>
      <c r="K637" s="237"/>
      <c r="L637" s="242"/>
      <c r="M637" s="243"/>
      <c r="N637" s="244"/>
      <c r="O637" s="244"/>
      <c r="P637" s="244"/>
      <c r="Q637" s="244"/>
      <c r="R637" s="244"/>
      <c r="S637" s="244"/>
      <c r="T637" s="245"/>
      <c r="AT637" s="246" t="s">
        <v>158</v>
      </c>
      <c r="AU637" s="246" t="s">
        <v>84</v>
      </c>
      <c r="AV637" s="11" t="s">
        <v>84</v>
      </c>
      <c r="AW637" s="11" t="s">
        <v>39</v>
      </c>
      <c r="AX637" s="11" t="s">
        <v>24</v>
      </c>
      <c r="AY637" s="246" t="s">
        <v>147</v>
      </c>
    </row>
    <row r="638" s="1" customFormat="1" ht="16.5" customHeight="1">
      <c r="B638" s="46"/>
      <c r="C638" s="221" t="s">
        <v>837</v>
      </c>
      <c r="D638" s="221" t="s">
        <v>149</v>
      </c>
      <c r="E638" s="222" t="s">
        <v>838</v>
      </c>
      <c r="F638" s="223" t="s">
        <v>839</v>
      </c>
      <c r="G638" s="224" t="s">
        <v>827</v>
      </c>
      <c r="H638" s="289"/>
      <c r="I638" s="226"/>
      <c r="J638" s="227">
        <f>ROUND(I638*H638,2)</f>
        <v>0</v>
      </c>
      <c r="K638" s="223" t="s">
        <v>153</v>
      </c>
      <c r="L638" s="72"/>
      <c r="M638" s="228" t="s">
        <v>22</v>
      </c>
      <c r="N638" s="229" t="s">
        <v>46</v>
      </c>
      <c r="O638" s="47"/>
      <c r="P638" s="230">
        <f>O638*H638</f>
        <v>0</v>
      </c>
      <c r="Q638" s="230">
        <v>0</v>
      </c>
      <c r="R638" s="230">
        <f>Q638*H638</f>
        <v>0</v>
      </c>
      <c r="S638" s="230">
        <v>0</v>
      </c>
      <c r="T638" s="231">
        <f>S638*H638</f>
        <v>0</v>
      </c>
      <c r="AR638" s="24" t="s">
        <v>245</v>
      </c>
      <c r="AT638" s="24" t="s">
        <v>149</v>
      </c>
      <c r="AU638" s="24" t="s">
        <v>84</v>
      </c>
      <c r="AY638" s="24" t="s">
        <v>147</v>
      </c>
      <c r="BE638" s="232">
        <f>IF(N638="základní",J638,0)</f>
        <v>0</v>
      </c>
      <c r="BF638" s="232">
        <f>IF(N638="snížená",J638,0)</f>
        <v>0</v>
      </c>
      <c r="BG638" s="232">
        <f>IF(N638="zákl. přenesená",J638,0)</f>
        <v>0</v>
      </c>
      <c r="BH638" s="232">
        <f>IF(N638="sníž. přenesená",J638,0)</f>
        <v>0</v>
      </c>
      <c r="BI638" s="232">
        <f>IF(N638="nulová",J638,0)</f>
        <v>0</v>
      </c>
      <c r="BJ638" s="24" t="s">
        <v>24</v>
      </c>
      <c r="BK638" s="232">
        <f>ROUND(I638*H638,2)</f>
        <v>0</v>
      </c>
      <c r="BL638" s="24" t="s">
        <v>245</v>
      </c>
      <c r="BM638" s="24" t="s">
        <v>840</v>
      </c>
    </row>
    <row r="639" s="1" customFormat="1">
      <c r="B639" s="46"/>
      <c r="C639" s="74"/>
      <c r="D639" s="233" t="s">
        <v>156</v>
      </c>
      <c r="E639" s="74"/>
      <c r="F639" s="234" t="s">
        <v>841</v>
      </c>
      <c r="G639" s="74"/>
      <c r="H639" s="74"/>
      <c r="I639" s="191"/>
      <c r="J639" s="74"/>
      <c r="K639" s="74"/>
      <c r="L639" s="72"/>
      <c r="M639" s="235"/>
      <c r="N639" s="47"/>
      <c r="O639" s="47"/>
      <c r="P639" s="47"/>
      <c r="Q639" s="47"/>
      <c r="R639" s="47"/>
      <c r="S639" s="47"/>
      <c r="T639" s="95"/>
      <c r="AT639" s="24" t="s">
        <v>156</v>
      </c>
      <c r="AU639" s="24" t="s">
        <v>84</v>
      </c>
    </row>
    <row r="640" s="10" customFormat="1" ht="29.88" customHeight="1">
      <c r="B640" s="205"/>
      <c r="C640" s="206"/>
      <c r="D640" s="207" t="s">
        <v>74</v>
      </c>
      <c r="E640" s="219" t="s">
        <v>842</v>
      </c>
      <c r="F640" s="219" t="s">
        <v>843</v>
      </c>
      <c r="G640" s="206"/>
      <c r="H640" s="206"/>
      <c r="I640" s="209"/>
      <c r="J640" s="220">
        <f>BK640</f>
        <v>0</v>
      </c>
      <c r="K640" s="206"/>
      <c r="L640" s="211"/>
      <c r="M640" s="212"/>
      <c r="N640" s="213"/>
      <c r="O640" s="213"/>
      <c r="P640" s="214">
        <f>SUM(P641:P699)</f>
        <v>0</v>
      </c>
      <c r="Q640" s="213"/>
      <c r="R640" s="214">
        <f>SUM(R641:R699)</f>
        <v>13.697170000000002</v>
      </c>
      <c r="S640" s="213"/>
      <c r="T640" s="215">
        <f>SUM(T641:T699)</f>
        <v>16.84322616</v>
      </c>
      <c r="AR640" s="216" t="s">
        <v>84</v>
      </c>
      <c r="AT640" s="217" t="s">
        <v>74</v>
      </c>
      <c r="AU640" s="217" t="s">
        <v>24</v>
      </c>
      <c r="AY640" s="216" t="s">
        <v>147</v>
      </c>
      <c r="BK640" s="218">
        <f>SUM(BK641:BK699)</f>
        <v>0</v>
      </c>
    </row>
    <row r="641" s="1" customFormat="1" ht="16.5" customHeight="1">
      <c r="B641" s="46"/>
      <c r="C641" s="221" t="s">
        <v>844</v>
      </c>
      <c r="D641" s="221" t="s">
        <v>149</v>
      </c>
      <c r="E641" s="222" t="s">
        <v>845</v>
      </c>
      <c r="F641" s="223" t="s">
        <v>846</v>
      </c>
      <c r="G641" s="224" t="s">
        <v>152</v>
      </c>
      <c r="H641" s="225">
        <v>748.24199999999996</v>
      </c>
      <c r="I641" s="226"/>
      <c r="J641" s="227">
        <f>ROUND(I641*H641,2)</f>
        <v>0</v>
      </c>
      <c r="K641" s="223" t="s">
        <v>153</v>
      </c>
      <c r="L641" s="72"/>
      <c r="M641" s="228" t="s">
        <v>22</v>
      </c>
      <c r="N641" s="229" t="s">
        <v>46</v>
      </c>
      <c r="O641" s="47"/>
      <c r="P641" s="230">
        <f>O641*H641</f>
        <v>0</v>
      </c>
      <c r="Q641" s="230">
        <v>0</v>
      </c>
      <c r="R641" s="230">
        <f>Q641*H641</f>
        <v>0</v>
      </c>
      <c r="S641" s="230">
        <v>0.014</v>
      </c>
      <c r="T641" s="231">
        <f>S641*H641</f>
        <v>10.475387999999999</v>
      </c>
      <c r="AR641" s="24" t="s">
        <v>245</v>
      </c>
      <c r="AT641" s="24" t="s">
        <v>149</v>
      </c>
      <c r="AU641" s="24" t="s">
        <v>84</v>
      </c>
      <c r="AY641" s="24" t="s">
        <v>147</v>
      </c>
      <c r="BE641" s="232">
        <f>IF(N641="základní",J641,0)</f>
        <v>0</v>
      </c>
      <c r="BF641" s="232">
        <f>IF(N641="snížená",J641,0)</f>
        <v>0</v>
      </c>
      <c r="BG641" s="232">
        <f>IF(N641="zákl. přenesená",J641,0)</f>
        <v>0</v>
      </c>
      <c r="BH641" s="232">
        <f>IF(N641="sníž. přenesená",J641,0)</f>
        <v>0</v>
      </c>
      <c r="BI641" s="232">
        <f>IF(N641="nulová",J641,0)</f>
        <v>0</v>
      </c>
      <c r="BJ641" s="24" t="s">
        <v>24</v>
      </c>
      <c r="BK641" s="232">
        <f>ROUND(I641*H641,2)</f>
        <v>0</v>
      </c>
      <c r="BL641" s="24" t="s">
        <v>245</v>
      </c>
      <c r="BM641" s="24" t="s">
        <v>847</v>
      </c>
    </row>
    <row r="642" s="1" customFormat="1">
      <c r="B642" s="46"/>
      <c r="C642" s="74"/>
      <c r="D642" s="233" t="s">
        <v>156</v>
      </c>
      <c r="E642" s="74"/>
      <c r="F642" s="234" t="s">
        <v>848</v>
      </c>
      <c r="G642" s="74"/>
      <c r="H642" s="74"/>
      <c r="I642" s="191"/>
      <c r="J642" s="74"/>
      <c r="K642" s="74"/>
      <c r="L642" s="72"/>
      <c r="M642" s="235"/>
      <c r="N642" s="47"/>
      <c r="O642" s="47"/>
      <c r="P642" s="47"/>
      <c r="Q642" s="47"/>
      <c r="R642" s="47"/>
      <c r="S642" s="47"/>
      <c r="T642" s="95"/>
      <c r="AT642" s="24" t="s">
        <v>156</v>
      </c>
      <c r="AU642" s="24" t="s">
        <v>84</v>
      </c>
    </row>
    <row r="643" s="11" customFormat="1">
      <c r="B643" s="236"/>
      <c r="C643" s="237"/>
      <c r="D643" s="233" t="s">
        <v>158</v>
      </c>
      <c r="E643" s="238" t="s">
        <v>22</v>
      </c>
      <c r="F643" s="239" t="s">
        <v>849</v>
      </c>
      <c r="G643" s="237"/>
      <c r="H643" s="240">
        <v>198.42500000000001</v>
      </c>
      <c r="I643" s="241"/>
      <c r="J643" s="237"/>
      <c r="K643" s="237"/>
      <c r="L643" s="242"/>
      <c r="M643" s="243"/>
      <c r="N643" s="244"/>
      <c r="O643" s="244"/>
      <c r="P643" s="244"/>
      <c r="Q643" s="244"/>
      <c r="R643" s="244"/>
      <c r="S643" s="244"/>
      <c r="T643" s="245"/>
      <c r="AT643" s="246" t="s">
        <v>158</v>
      </c>
      <c r="AU643" s="246" t="s">
        <v>84</v>
      </c>
      <c r="AV643" s="11" t="s">
        <v>84</v>
      </c>
      <c r="AW643" s="11" t="s">
        <v>39</v>
      </c>
      <c r="AX643" s="11" t="s">
        <v>75</v>
      </c>
      <c r="AY643" s="246" t="s">
        <v>147</v>
      </c>
    </row>
    <row r="644" s="11" customFormat="1">
      <c r="B644" s="236"/>
      <c r="C644" s="237"/>
      <c r="D644" s="233" t="s">
        <v>158</v>
      </c>
      <c r="E644" s="238" t="s">
        <v>22</v>
      </c>
      <c r="F644" s="239" t="s">
        <v>703</v>
      </c>
      <c r="G644" s="237"/>
      <c r="H644" s="240">
        <v>119.18000000000001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AT644" s="246" t="s">
        <v>158</v>
      </c>
      <c r="AU644" s="246" t="s">
        <v>84</v>
      </c>
      <c r="AV644" s="11" t="s">
        <v>84</v>
      </c>
      <c r="AW644" s="11" t="s">
        <v>39</v>
      </c>
      <c r="AX644" s="11" t="s">
        <v>75</v>
      </c>
      <c r="AY644" s="246" t="s">
        <v>147</v>
      </c>
    </row>
    <row r="645" s="11" customFormat="1">
      <c r="B645" s="236"/>
      <c r="C645" s="237"/>
      <c r="D645" s="233" t="s">
        <v>158</v>
      </c>
      <c r="E645" s="238" t="s">
        <v>22</v>
      </c>
      <c r="F645" s="239" t="s">
        <v>850</v>
      </c>
      <c r="G645" s="237"/>
      <c r="H645" s="240">
        <v>255.047</v>
      </c>
      <c r="I645" s="241"/>
      <c r="J645" s="237"/>
      <c r="K645" s="237"/>
      <c r="L645" s="242"/>
      <c r="M645" s="243"/>
      <c r="N645" s="244"/>
      <c r="O645" s="244"/>
      <c r="P645" s="244"/>
      <c r="Q645" s="244"/>
      <c r="R645" s="244"/>
      <c r="S645" s="244"/>
      <c r="T645" s="245"/>
      <c r="AT645" s="246" t="s">
        <v>158</v>
      </c>
      <c r="AU645" s="246" t="s">
        <v>84</v>
      </c>
      <c r="AV645" s="11" t="s">
        <v>84</v>
      </c>
      <c r="AW645" s="11" t="s">
        <v>39</v>
      </c>
      <c r="AX645" s="11" t="s">
        <v>75</v>
      </c>
      <c r="AY645" s="246" t="s">
        <v>147</v>
      </c>
    </row>
    <row r="646" s="11" customFormat="1">
      <c r="B646" s="236"/>
      <c r="C646" s="237"/>
      <c r="D646" s="233" t="s">
        <v>158</v>
      </c>
      <c r="E646" s="238" t="s">
        <v>22</v>
      </c>
      <c r="F646" s="239" t="s">
        <v>705</v>
      </c>
      <c r="G646" s="237"/>
      <c r="H646" s="240">
        <v>122.8</v>
      </c>
      <c r="I646" s="241"/>
      <c r="J646" s="237"/>
      <c r="K646" s="237"/>
      <c r="L646" s="242"/>
      <c r="M646" s="243"/>
      <c r="N646" s="244"/>
      <c r="O646" s="244"/>
      <c r="P646" s="244"/>
      <c r="Q646" s="244"/>
      <c r="R646" s="244"/>
      <c r="S646" s="244"/>
      <c r="T646" s="245"/>
      <c r="AT646" s="246" t="s">
        <v>158</v>
      </c>
      <c r="AU646" s="246" t="s">
        <v>84</v>
      </c>
      <c r="AV646" s="11" t="s">
        <v>84</v>
      </c>
      <c r="AW646" s="11" t="s">
        <v>39</v>
      </c>
      <c r="AX646" s="11" t="s">
        <v>75</v>
      </c>
      <c r="AY646" s="246" t="s">
        <v>147</v>
      </c>
    </row>
    <row r="647" s="11" customFormat="1">
      <c r="B647" s="236"/>
      <c r="C647" s="237"/>
      <c r="D647" s="233" t="s">
        <v>158</v>
      </c>
      <c r="E647" s="238" t="s">
        <v>22</v>
      </c>
      <c r="F647" s="239" t="s">
        <v>851</v>
      </c>
      <c r="G647" s="237"/>
      <c r="H647" s="240">
        <v>52.789999999999999</v>
      </c>
      <c r="I647" s="241"/>
      <c r="J647" s="237"/>
      <c r="K647" s="237"/>
      <c r="L647" s="242"/>
      <c r="M647" s="243"/>
      <c r="N647" s="244"/>
      <c r="O647" s="244"/>
      <c r="P647" s="244"/>
      <c r="Q647" s="244"/>
      <c r="R647" s="244"/>
      <c r="S647" s="244"/>
      <c r="T647" s="245"/>
      <c r="AT647" s="246" t="s">
        <v>158</v>
      </c>
      <c r="AU647" s="246" t="s">
        <v>84</v>
      </c>
      <c r="AV647" s="11" t="s">
        <v>84</v>
      </c>
      <c r="AW647" s="11" t="s">
        <v>39</v>
      </c>
      <c r="AX647" s="11" t="s">
        <v>75</v>
      </c>
      <c r="AY647" s="246" t="s">
        <v>147</v>
      </c>
    </row>
    <row r="648" s="12" customFormat="1">
      <c r="B648" s="247"/>
      <c r="C648" s="248"/>
      <c r="D648" s="233" t="s">
        <v>158</v>
      </c>
      <c r="E648" s="249" t="s">
        <v>22</v>
      </c>
      <c r="F648" s="250" t="s">
        <v>166</v>
      </c>
      <c r="G648" s="248"/>
      <c r="H648" s="251">
        <v>748.24199999999996</v>
      </c>
      <c r="I648" s="252"/>
      <c r="J648" s="248"/>
      <c r="K648" s="248"/>
      <c r="L648" s="253"/>
      <c r="M648" s="254"/>
      <c r="N648" s="255"/>
      <c r="O648" s="255"/>
      <c r="P648" s="255"/>
      <c r="Q648" s="255"/>
      <c r="R648" s="255"/>
      <c r="S648" s="255"/>
      <c r="T648" s="256"/>
      <c r="AT648" s="257" t="s">
        <v>158</v>
      </c>
      <c r="AU648" s="257" t="s">
        <v>84</v>
      </c>
      <c r="AV648" s="12" t="s">
        <v>154</v>
      </c>
      <c r="AW648" s="12" t="s">
        <v>39</v>
      </c>
      <c r="AX648" s="12" t="s">
        <v>24</v>
      </c>
      <c r="AY648" s="257" t="s">
        <v>147</v>
      </c>
    </row>
    <row r="649" s="1" customFormat="1" ht="16.5" customHeight="1">
      <c r="B649" s="46"/>
      <c r="C649" s="221" t="s">
        <v>852</v>
      </c>
      <c r="D649" s="221" t="s">
        <v>149</v>
      </c>
      <c r="E649" s="222" t="s">
        <v>853</v>
      </c>
      <c r="F649" s="223" t="s">
        <v>854</v>
      </c>
      <c r="G649" s="224" t="s">
        <v>855</v>
      </c>
      <c r="H649" s="225">
        <v>70</v>
      </c>
      <c r="I649" s="226"/>
      <c r="J649" s="227">
        <f>ROUND(I649*H649,2)</f>
        <v>0</v>
      </c>
      <c r="K649" s="223" t="s">
        <v>326</v>
      </c>
      <c r="L649" s="72"/>
      <c r="M649" s="228" t="s">
        <v>22</v>
      </c>
      <c r="N649" s="229" t="s">
        <v>46</v>
      </c>
      <c r="O649" s="47"/>
      <c r="P649" s="230">
        <f>O649*H649</f>
        <v>0</v>
      </c>
      <c r="Q649" s="230">
        <v>0.0073200000000000001</v>
      </c>
      <c r="R649" s="230">
        <f>Q649*H649</f>
        <v>0.51239999999999997</v>
      </c>
      <c r="S649" s="230">
        <v>0</v>
      </c>
      <c r="T649" s="231">
        <f>S649*H649</f>
        <v>0</v>
      </c>
      <c r="AR649" s="24" t="s">
        <v>245</v>
      </c>
      <c r="AT649" s="24" t="s">
        <v>149</v>
      </c>
      <c r="AU649" s="24" t="s">
        <v>84</v>
      </c>
      <c r="AY649" s="24" t="s">
        <v>147</v>
      </c>
      <c r="BE649" s="232">
        <f>IF(N649="základní",J649,0)</f>
        <v>0</v>
      </c>
      <c r="BF649" s="232">
        <f>IF(N649="snížená",J649,0)</f>
        <v>0</v>
      </c>
      <c r="BG649" s="232">
        <f>IF(N649="zákl. přenesená",J649,0)</f>
        <v>0</v>
      </c>
      <c r="BH649" s="232">
        <f>IF(N649="sníž. přenesená",J649,0)</f>
        <v>0</v>
      </c>
      <c r="BI649" s="232">
        <f>IF(N649="nulová",J649,0)</f>
        <v>0</v>
      </c>
      <c r="BJ649" s="24" t="s">
        <v>24</v>
      </c>
      <c r="BK649" s="232">
        <f>ROUND(I649*H649,2)</f>
        <v>0</v>
      </c>
      <c r="BL649" s="24" t="s">
        <v>245</v>
      </c>
      <c r="BM649" s="24" t="s">
        <v>856</v>
      </c>
    </row>
    <row r="650" s="1" customFormat="1">
      <c r="B650" s="46"/>
      <c r="C650" s="74"/>
      <c r="D650" s="233" t="s">
        <v>156</v>
      </c>
      <c r="E650" s="74"/>
      <c r="F650" s="234" t="s">
        <v>857</v>
      </c>
      <c r="G650" s="74"/>
      <c r="H650" s="74"/>
      <c r="I650" s="191"/>
      <c r="J650" s="74"/>
      <c r="K650" s="74"/>
      <c r="L650" s="72"/>
      <c r="M650" s="235"/>
      <c r="N650" s="47"/>
      <c r="O650" s="47"/>
      <c r="P650" s="47"/>
      <c r="Q650" s="47"/>
      <c r="R650" s="47"/>
      <c r="S650" s="47"/>
      <c r="T650" s="95"/>
      <c r="AT650" s="24" t="s">
        <v>156</v>
      </c>
      <c r="AU650" s="24" t="s">
        <v>84</v>
      </c>
    </row>
    <row r="651" s="11" customFormat="1">
      <c r="B651" s="236"/>
      <c r="C651" s="237"/>
      <c r="D651" s="233" t="s">
        <v>158</v>
      </c>
      <c r="E651" s="238" t="s">
        <v>22</v>
      </c>
      <c r="F651" s="239" t="s">
        <v>605</v>
      </c>
      <c r="G651" s="237"/>
      <c r="H651" s="240">
        <v>70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AT651" s="246" t="s">
        <v>158</v>
      </c>
      <c r="AU651" s="246" t="s">
        <v>84</v>
      </c>
      <c r="AV651" s="11" t="s">
        <v>84</v>
      </c>
      <c r="AW651" s="11" t="s">
        <v>39</v>
      </c>
      <c r="AX651" s="11" t="s">
        <v>24</v>
      </c>
      <c r="AY651" s="246" t="s">
        <v>147</v>
      </c>
    </row>
    <row r="652" s="1" customFormat="1" ht="16.5" customHeight="1">
      <c r="B652" s="46"/>
      <c r="C652" s="221" t="s">
        <v>858</v>
      </c>
      <c r="D652" s="221" t="s">
        <v>149</v>
      </c>
      <c r="E652" s="222" t="s">
        <v>859</v>
      </c>
      <c r="F652" s="223" t="s">
        <v>860</v>
      </c>
      <c r="G652" s="224" t="s">
        <v>855</v>
      </c>
      <c r="H652" s="225">
        <v>30</v>
      </c>
      <c r="I652" s="226"/>
      <c r="J652" s="227">
        <f>ROUND(I652*H652,2)</f>
        <v>0</v>
      </c>
      <c r="K652" s="223" t="s">
        <v>326</v>
      </c>
      <c r="L652" s="72"/>
      <c r="M652" s="228" t="s">
        <v>22</v>
      </c>
      <c r="N652" s="229" t="s">
        <v>46</v>
      </c>
      <c r="O652" s="47"/>
      <c r="P652" s="230">
        <f>O652*H652</f>
        <v>0</v>
      </c>
      <c r="Q652" s="230">
        <v>0.0073200000000000001</v>
      </c>
      <c r="R652" s="230">
        <f>Q652*H652</f>
        <v>0.21960000000000002</v>
      </c>
      <c r="S652" s="230">
        <v>0</v>
      </c>
      <c r="T652" s="231">
        <f>S652*H652</f>
        <v>0</v>
      </c>
      <c r="AR652" s="24" t="s">
        <v>245</v>
      </c>
      <c r="AT652" s="24" t="s">
        <v>149</v>
      </c>
      <c r="AU652" s="24" t="s">
        <v>84</v>
      </c>
      <c r="AY652" s="24" t="s">
        <v>147</v>
      </c>
      <c r="BE652" s="232">
        <f>IF(N652="základní",J652,0)</f>
        <v>0</v>
      </c>
      <c r="BF652" s="232">
        <f>IF(N652="snížená",J652,0)</f>
        <v>0</v>
      </c>
      <c r="BG652" s="232">
        <f>IF(N652="zákl. přenesená",J652,0)</f>
        <v>0</v>
      </c>
      <c r="BH652" s="232">
        <f>IF(N652="sníž. přenesená",J652,0)</f>
        <v>0</v>
      </c>
      <c r="BI652" s="232">
        <f>IF(N652="nulová",J652,0)</f>
        <v>0</v>
      </c>
      <c r="BJ652" s="24" t="s">
        <v>24</v>
      </c>
      <c r="BK652" s="232">
        <f>ROUND(I652*H652,2)</f>
        <v>0</v>
      </c>
      <c r="BL652" s="24" t="s">
        <v>245</v>
      </c>
      <c r="BM652" s="24" t="s">
        <v>861</v>
      </c>
    </row>
    <row r="653" s="1" customFormat="1">
      <c r="B653" s="46"/>
      <c r="C653" s="74"/>
      <c r="D653" s="233" t="s">
        <v>156</v>
      </c>
      <c r="E653" s="74"/>
      <c r="F653" s="234" t="s">
        <v>857</v>
      </c>
      <c r="G653" s="74"/>
      <c r="H653" s="74"/>
      <c r="I653" s="191"/>
      <c r="J653" s="74"/>
      <c r="K653" s="74"/>
      <c r="L653" s="72"/>
      <c r="M653" s="235"/>
      <c r="N653" s="47"/>
      <c r="O653" s="47"/>
      <c r="P653" s="47"/>
      <c r="Q653" s="47"/>
      <c r="R653" s="47"/>
      <c r="S653" s="47"/>
      <c r="T653" s="95"/>
      <c r="AT653" s="24" t="s">
        <v>156</v>
      </c>
      <c r="AU653" s="24" t="s">
        <v>84</v>
      </c>
    </row>
    <row r="654" s="11" customFormat="1">
      <c r="B654" s="236"/>
      <c r="C654" s="237"/>
      <c r="D654" s="233" t="s">
        <v>158</v>
      </c>
      <c r="E654" s="238" t="s">
        <v>22</v>
      </c>
      <c r="F654" s="239" t="s">
        <v>364</v>
      </c>
      <c r="G654" s="237"/>
      <c r="H654" s="240">
        <v>30</v>
      </c>
      <c r="I654" s="241"/>
      <c r="J654" s="237"/>
      <c r="K654" s="237"/>
      <c r="L654" s="242"/>
      <c r="M654" s="243"/>
      <c r="N654" s="244"/>
      <c r="O654" s="244"/>
      <c r="P654" s="244"/>
      <c r="Q654" s="244"/>
      <c r="R654" s="244"/>
      <c r="S654" s="244"/>
      <c r="T654" s="245"/>
      <c r="AT654" s="246" t="s">
        <v>158</v>
      </c>
      <c r="AU654" s="246" t="s">
        <v>84</v>
      </c>
      <c r="AV654" s="11" t="s">
        <v>84</v>
      </c>
      <c r="AW654" s="11" t="s">
        <v>39</v>
      </c>
      <c r="AX654" s="11" t="s">
        <v>24</v>
      </c>
      <c r="AY654" s="246" t="s">
        <v>147</v>
      </c>
    </row>
    <row r="655" s="1" customFormat="1" ht="16.5" customHeight="1">
      <c r="B655" s="46"/>
      <c r="C655" s="221" t="s">
        <v>862</v>
      </c>
      <c r="D655" s="221" t="s">
        <v>149</v>
      </c>
      <c r="E655" s="222" t="s">
        <v>863</v>
      </c>
      <c r="F655" s="223" t="s">
        <v>864</v>
      </c>
      <c r="G655" s="224" t="s">
        <v>855</v>
      </c>
      <c r="H655" s="225">
        <v>31</v>
      </c>
      <c r="I655" s="226"/>
      <c r="J655" s="227">
        <f>ROUND(I655*H655,2)</f>
        <v>0</v>
      </c>
      <c r="K655" s="223" t="s">
        <v>326</v>
      </c>
      <c r="L655" s="72"/>
      <c r="M655" s="228" t="s">
        <v>22</v>
      </c>
      <c r="N655" s="229" t="s">
        <v>46</v>
      </c>
      <c r="O655" s="47"/>
      <c r="P655" s="230">
        <f>O655*H655</f>
        <v>0</v>
      </c>
      <c r="Q655" s="230">
        <v>0.0073200000000000001</v>
      </c>
      <c r="R655" s="230">
        <f>Q655*H655</f>
        <v>0.22692000000000001</v>
      </c>
      <c r="S655" s="230">
        <v>0</v>
      </c>
      <c r="T655" s="231">
        <f>S655*H655</f>
        <v>0</v>
      </c>
      <c r="AR655" s="24" t="s">
        <v>245</v>
      </c>
      <c r="AT655" s="24" t="s">
        <v>149</v>
      </c>
      <c r="AU655" s="24" t="s">
        <v>84</v>
      </c>
      <c r="AY655" s="24" t="s">
        <v>147</v>
      </c>
      <c r="BE655" s="232">
        <f>IF(N655="základní",J655,0)</f>
        <v>0</v>
      </c>
      <c r="BF655" s="232">
        <f>IF(N655="snížená",J655,0)</f>
        <v>0</v>
      </c>
      <c r="BG655" s="232">
        <f>IF(N655="zákl. přenesená",J655,0)</f>
        <v>0</v>
      </c>
      <c r="BH655" s="232">
        <f>IF(N655="sníž. přenesená",J655,0)</f>
        <v>0</v>
      </c>
      <c r="BI655" s="232">
        <f>IF(N655="nulová",J655,0)</f>
        <v>0</v>
      </c>
      <c r="BJ655" s="24" t="s">
        <v>24</v>
      </c>
      <c r="BK655" s="232">
        <f>ROUND(I655*H655,2)</f>
        <v>0</v>
      </c>
      <c r="BL655" s="24" t="s">
        <v>245</v>
      </c>
      <c r="BM655" s="24" t="s">
        <v>865</v>
      </c>
    </row>
    <row r="656" s="1" customFormat="1">
      <c r="B656" s="46"/>
      <c r="C656" s="74"/>
      <c r="D656" s="233" t="s">
        <v>156</v>
      </c>
      <c r="E656" s="74"/>
      <c r="F656" s="234" t="s">
        <v>857</v>
      </c>
      <c r="G656" s="74"/>
      <c r="H656" s="74"/>
      <c r="I656" s="191"/>
      <c r="J656" s="74"/>
      <c r="K656" s="74"/>
      <c r="L656" s="72"/>
      <c r="M656" s="235"/>
      <c r="N656" s="47"/>
      <c r="O656" s="47"/>
      <c r="P656" s="47"/>
      <c r="Q656" s="47"/>
      <c r="R656" s="47"/>
      <c r="S656" s="47"/>
      <c r="T656" s="95"/>
      <c r="AT656" s="24" t="s">
        <v>156</v>
      </c>
      <c r="AU656" s="24" t="s">
        <v>84</v>
      </c>
    </row>
    <row r="657" s="11" customFormat="1">
      <c r="B657" s="236"/>
      <c r="C657" s="237"/>
      <c r="D657" s="233" t="s">
        <v>158</v>
      </c>
      <c r="E657" s="238" t="s">
        <v>22</v>
      </c>
      <c r="F657" s="239" t="s">
        <v>368</v>
      </c>
      <c r="G657" s="237"/>
      <c r="H657" s="240">
        <v>31</v>
      </c>
      <c r="I657" s="241"/>
      <c r="J657" s="237"/>
      <c r="K657" s="237"/>
      <c r="L657" s="242"/>
      <c r="M657" s="243"/>
      <c r="N657" s="244"/>
      <c r="O657" s="244"/>
      <c r="P657" s="244"/>
      <c r="Q657" s="244"/>
      <c r="R657" s="244"/>
      <c r="S657" s="244"/>
      <c r="T657" s="245"/>
      <c r="AT657" s="246" t="s">
        <v>158</v>
      </c>
      <c r="AU657" s="246" t="s">
        <v>84</v>
      </c>
      <c r="AV657" s="11" t="s">
        <v>84</v>
      </c>
      <c r="AW657" s="11" t="s">
        <v>39</v>
      </c>
      <c r="AX657" s="11" t="s">
        <v>24</v>
      </c>
      <c r="AY657" s="246" t="s">
        <v>147</v>
      </c>
    </row>
    <row r="658" s="1" customFormat="1" ht="25.5" customHeight="1">
      <c r="B658" s="46"/>
      <c r="C658" s="221" t="s">
        <v>866</v>
      </c>
      <c r="D658" s="221" t="s">
        <v>149</v>
      </c>
      <c r="E658" s="222" t="s">
        <v>867</v>
      </c>
      <c r="F658" s="223" t="s">
        <v>868</v>
      </c>
      <c r="G658" s="224" t="s">
        <v>152</v>
      </c>
      <c r="H658" s="225">
        <v>42</v>
      </c>
      <c r="I658" s="226"/>
      <c r="J658" s="227">
        <f>ROUND(I658*H658,2)</f>
        <v>0</v>
      </c>
      <c r="K658" s="223" t="s">
        <v>153</v>
      </c>
      <c r="L658" s="72"/>
      <c r="M658" s="228" t="s">
        <v>22</v>
      </c>
      <c r="N658" s="229" t="s">
        <v>46</v>
      </c>
      <c r="O658" s="47"/>
      <c r="P658" s="230">
        <f>O658*H658</f>
        <v>0</v>
      </c>
      <c r="Q658" s="230">
        <v>0.0161</v>
      </c>
      <c r="R658" s="230">
        <f>Q658*H658</f>
        <v>0.67620000000000002</v>
      </c>
      <c r="S658" s="230">
        <v>0</v>
      </c>
      <c r="T658" s="231">
        <f>S658*H658</f>
        <v>0</v>
      </c>
      <c r="AR658" s="24" t="s">
        <v>245</v>
      </c>
      <c r="AT658" s="24" t="s">
        <v>149</v>
      </c>
      <c r="AU658" s="24" t="s">
        <v>84</v>
      </c>
      <c r="AY658" s="24" t="s">
        <v>147</v>
      </c>
      <c r="BE658" s="232">
        <f>IF(N658="základní",J658,0)</f>
        <v>0</v>
      </c>
      <c r="BF658" s="232">
        <f>IF(N658="snížená",J658,0)</f>
        <v>0</v>
      </c>
      <c r="BG658" s="232">
        <f>IF(N658="zákl. přenesená",J658,0)</f>
        <v>0</v>
      </c>
      <c r="BH658" s="232">
        <f>IF(N658="sníž. přenesená",J658,0)</f>
        <v>0</v>
      </c>
      <c r="BI658" s="232">
        <f>IF(N658="nulová",J658,0)</f>
        <v>0</v>
      </c>
      <c r="BJ658" s="24" t="s">
        <v>24</v>
      </c>
      <c r="BK658" s="232">
        <f>ROUND(I658*H658,2)</f>
        <v>0</v>
      </c>
      <c r="BL658" s="24" t="s">
        <v>245</v>
      </c>
      <c r="BM658" s="24" t="s">
        <v>869</v>
      </c>
    </row>
    <row r="659" s="1" customFormat="1">
      <c r="B659" s="46"/>
      <c r="C659" s="74"/>
      <c r="D659" s="233" t="s">
        <v>156</v>
      </c>
      <c r="E659" s="74"/>
      <c r="F659" s="234" t="s">
        <v>870</v>
      </c>
      <c r="G659" s="74"/>
      <c r="H659" s="74"/>
      <c r="I659" s="191"/>
      <c r="J659" s="74"/>
      <c r="K659" s="74"/>
      <c r="L659" s="72"/>
      <c r="M659" s="235"/>
      <c r="N659" s="47"/>
      <c r="O659" s="47"/>
      <c r="P659" s="47"/>
      <c r="Q659" s="47"/>
      <c r="R659" s="47"/>
      <c r="S659" s="47"/>
      <c r="T659" s="95"/>
      <c r="AT659" s="24" t="s">
        <v>156</v>
      </c>
      <c r="AU659" s="24" t="s">
        <v>84</v>
      </c>
    </row>
    <row r="660" s="11" customFormat="1">
      <c r="B660" s="236"/>
      <c r="C660" s="237"/>
      <c r="D660" s="233" t="s">
        <v>158</v>
      </c>
      <c r="E660" s="238" t="s">
        <v>22</v>
      </c>
      <c r="F660" s="239" t="s">
        <v>871</v>
      </c>
      <c r="G660" s="237"/>
      <c r="H660" s="240">
        <v>42</v>
      </c>
      <c r="I660" s="241"/>
      <c r="J660" s="237"/>
      <c r="K660" s="237"/>
      <c r="L660" s="242"/>
      <c r="M660" s="243"/>
      <c r="N660" s="244"/>
      <c r="O660" s="244"/>
      <c r="P660" s="244"/>
      <c r="Q660" s="244"/>
      <c r="R660" s="244"/>
      <c r="S660" s="244"/>
      <c r="T660" s="245"/>
      <c r="AT660" s="246" t="s">
        <v>158</v>
      </c>
      <c r="AU660" s="246" t="s">
        <v>84</v>
      </c>
      <c r="AV660" s="11" t="s">
        <v>84</v>
      </c>
      <c r="AW660" s="11" t="s">
        <v>39</v>
      </c>
      <c r="AX660" s="11" t="s">
        <v>75</v>
      </c>
      <c r="AY660" s="246" t="s">
        <v>147</v>
      </c>
    </row>
    <row r="661" s="12" customFormat="1">
      <c r="B661" s="247"/>
      <c r="C661" s="248"/>
      <c r="D661" s="233" t="s">
        <v>158</v>
      </c>
      <c r="E661" s="249" t="s">
        <v>22</v>
      </c>
      <c r="F661" s="250" t="s">
        <v>166</v>
      </c>
      <c r="G661" s="248"/>
      <c r="H661" s="251">
        <v>42</v>
      </c>
      <c r="I661" s="252"/>
      <c r="J661" s="248"/>
      <c r="K661" s="248"/>
      <c r="L661" s="253"/>
      <c r="M661" s="254"/>
      <c r="N661" s="255"/>
      <c r="O661" s="255"/>
      <c r="P661" s="255"/>
      <c r="Q661" s="255"/>
      <c r="R661" s="255"/>
      <c r="S661" s="255"/>
      <c r="T661" s="256"/>
      <c r="AT661" s="257" t="s">
        <v>158</v>
      </c>
      <c r="AU661" s="257" t="s">
        <v>84</v>
      </c>
      <c r="AV661" s="12" t="s">
        <v>154</v>
      </c>
      <c r="AW661" s="12" t="s">
        <v>39</v>
      </c>
      <c r="AX661" s="12" t="s">
        <v>24</v>
      </c>
      <c r="AY661" s="257" t="s">
        <v>147</v>
      </c>
    </row>
    <row r="662" s="1" customFormat="1" ht="25.5" customHeight="1">
      <c r="B662" s="46"/>
      <c r="C662" s="221" t="s">
        <v>872</v>
      </c>
      <c r="D662" s="221" t="s">
        <v>149</v>
      </c>
      <c r="E662" s="222" t="s">
        <v>873</v>
      </c>
      <c r="F662" s="223" t="s">
        <v>874</v>
      </c>
      <c r="G662" s="224" t="s">
        <v>152</v>
      </c>
      <c r="H662" s="225">
        <v>895.79600000000005</v>
      </c>
      <c r="I662" s="226"/>
      <c r="J662" s="227">
        <f>ROUND(I662*H662,2)</f>
        <v>0</v>
      </c>
      <c r="K662" s="223" t="s">
        <v>153</v>
      </c>
      <c r="L662" s="72"/>
      <c r="M662" s="228" t="s">
        <v>22</v>
      </c>
      <c r="N662" s="229" t="s">
        <v>46</v>
      </c>
      <c r="O662" s="47"/>
      <c r="P662" s="230">
        <f>O662*H662</f>
        <v>0</v>
      </c>
      <c r="Q662" s="230">
        <v>0</v>
      </c>
      <c r="R662" s="230">
        <f>Q662*H662</f>
        <v>0</v>
      </c>
      <c r="S662" s="230">
        <v>0</v>
      </c>
      <c r="T662" s="231">
        <f>S662*H662</f>
        <v>0</v>
      </c>
      <c r="AR662" s="24" t="s">
        <v>245</v>
      </c>
      <c r="AT662" s="24" t="s">
        <v>149</v>
      </c>
      <c r="AU662" s="24" t="s">
        <v>84</v>
      </c>
      <c r="AY662" s="24" t="s">
        <v>147</v>
      </c>
      <c r="BE662" s="232">
        <f>IF(N662="základní",J662,0)</f>
        <v>0</v>
      </c>
      <c r="BF662" s="232">
        <f>IF(N662="snížená",J662,0)</f>
        <v>0</v>
      </c>
      <c r="BG662" s="232">
        <f>IF(N662="zákl. přenesená",J662,0)</f>
        <v>0</v>
      </c>
      <c r="BH662" s="232">
        <f>IF(N662="sníž. přenesená",J662,0)</f>
        <v>0</v>
      </c>
      <c r="BI662" s="232">
        <f>IF(N662="nulová",J662,0)</f>
        <v>0</v>
      </c>
      <c r="BJ662" s="24" t="s">
        <v>24</v>
      </c>
      <c r="BK662" s="232">
        <f>ROUND(I662*H662,2)</f>
        <v>0</v>
      </c>
      <c r="BL662" s="24" t="s">
        <v>245</v>
      </c>
      <c r="BM662" s="24" t="s">
        <v>875</v>
      </c>
    </row>
    <row r="663" s="1" customFormat="1">
      <c r="B663" s="46"/>
      <c r="C663" s="74"/>
      <c r="D663" s="233" t="s">
        <v>156</v>
      </c>
      <c r="E663" s="74"/>
      <c r="F663" s="234" t="s">
        <v>876</v>
      </c>
      <c r="G663" s="74"/>
      <c r="H663" s="74"/>
      <c r="I663" s="191"/>
      <c r="J663" s="74"/>
      <c r="K663" s="74"/>
      <c r="L663" s="72"/>
      <c r="M663" s="235"/>
      <c r="N663" s="47"/>
      <c r="O663" s="47"/>
      <c r="P663" s="47"/>
      <c r="Q663" s="47"/>
      <c r="R663" s="47"/>
      <c r="S663" s="47"/>
      <c r="T663" s="95"/>
      <c r="AT663" s="24" t="s">
        <v>156</v>
      </c>
      <c r="AU663" s="24" t="s">
        <v>84</v>
      </c>
    </row>
    <row r="664" s="11" customFormat="1">
      <c r="B664" s="236"/>
      <c r="C664" s="237"/>
      <c r="D664" s="233" t="s">
        <v>158</v>
      </c>
      <c r="E664" s="238" t="s">
        <v>22</v>
      </c>
      <c r="F664" s="239" t="s">
        <v>877</v>
      </c>
      <c r="G664" s="237"/>
      <c r="H664" s="240">
        <v>191.79499999999999</v>
      </c>
      <c r="I664" s="241"/>
      <c r="J664" s="237"/>
      <c r="K664" s="237"/>
      <c r="L664" s="242"/>
      <c r="M664" s="243"/>
      <c r="N664" s="244"/>
      <c r="O664" s="244"/>
      <c r="P664" s="244"/>
      <c r="Q664" s="244"/>
      <c r="R664" s="244"/>
      <c r="S664" s="244"/>
      <c r="T664" s="245"/>
      <c r="AT664" s="246" t="s">
        <v>158</v>
      </c>
      <c r="AU664" s="246" t="s">
        <v>84</v>
      </c>
      <c r="AV664" s="11" t="s">
        <v>84</v>
      </c>
      <c r="AW664" s="11" t="s">
        <v>39</v>
      </c>
      <c r="AX664" s="11" t="s">
        <v>75</v>
      </c>
      <c r="AY664" s="246" t="s">
        <v>147</v>
      </c>
    </row>
    <row r="665" s="11" customFormat="1">
      <c r="B665" s="236"/>
      <c r="C665" s="237"/>
      <c r="D665" s="233" t="s">
        <v>158</v>
      </c>
      <c r="E665" s="238" t="s">
        <v>22</v>
      </c>
      <c r="F665" s="239" t="s">
        <v>878</v>
      </c>
      <c r="G665" s="237"/>
      <c r="H665" s="240">
        <v>116.80500000000001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AT665" s="246" t="s">
        <v>158</v>
      </c>
      <c r="AU665" s="246" t="s">
        <v>84</v>
      </c>
      <c r="AV665" s="11" t="s">
        <v>84</v>
      </c>
      <c r="AW665" s="11" t="s">
        <v>39</v>
      </c>
      <c r="AX665" s="11" t="s">
        <v>75</v>
      </c>
      <c r="AY665" s="246" t="s">
        <v>147</v>
      </c>
    </row>
    <row r="666" s="11" customFormat="1">
      <c r="B666" s="236"/>
      <c r="C666" s="237"/>
      <c r="D666" s="233" t="s">
        <v>158</v>
      </c>
      <c r="E666" s="238" t="s">
        <v>22</v>
      </c>
      <c r="F666" s="239" t="s">
        <v>879</v>
      </c>
      <c r="G666" s="237"/>
      <c r="H666" s="240">
        <v>249.52199999999999</v>
      </c>
      <c r="I666" s="241"/>
      <c r="J666" s="237"/>
      <c r="K666" s="237"/>
      <c r="L666" s="242"/>
      <c r="M666" s="243"/>
      <c r="N666" s="244"/>
      <c r="O666" s="244"/>
      <c r="P666" s="244"/>
      <c r="Q666" s="244"/>
      <c r="R666" s="244"/>
      <c r="S666" s="244"/>
      <c r="T666" s="245"/>
      <c r="AT666" s="246" t="s">
        <v>158</v>
      </c>
      <c r="AU666" s="246" t="s">
        <v>84</v>
      </c>
      <c r="AV666" s="11" t="s">
        <v>84</v>
      </c>
      <c r="AW666" s="11" t="s">
        <v>39</v>
      </c>
      <c r="AX666" s="11" t="s">
        <v>75</v>
      </c>
      <c r="AY666" s="246" t="s">
        <v>147</v>
      </c>
    </row>
    <row r="667" s="11" customFormat="1">
      <c r="B667" s="236"/>
      <c r="C667" s="237"/>
      <c r="D667" s="233" t="s">
        <v>158</v>
      </c>
      <c r="E667" s="238" t="s">
        <v>22</v>
      </c>
      <c r="F667" s="239" t="s">
        <v>880</v>
      </c>
      <c r="G667" s="237"/>
      <c r="H667" s="240">
        <v>121.94499999999999</v>
      </c>
      <c r="I667" s="241"/>
      <c r="J667" s="237"/>
      <c r="K667" s="237"/>
      <c r="L667" s="242"/>
      <c r="M667" s="243"/>
      <c r="N667" s="244"/>
      <c r="O667" s="244"/>
      <c r="P667" s="244"/>
      <c r="Q667" s="244"/>
      <c r="R667" s="244"/>
      <c r="S667" s="244"/>
      <c r="T667" s="245"/>
      <c r="AT667" s="246" t="s">
        <v>158</v>
      </c>
      <c r="AU667" s="246" t="s">
        <v>84</v>
      </c>
      <c r="AV667" s="11" t="s">
        <v>84</v>
      </c>
      <c r="AW667" s="11" t="s">
        <v>39</v>
      </c>
      <c r="AX667" s="11" t="s">
        <v>75</v>
      </c>
      <c r="AY667" s="246" t="s">
        <v>147</v>
      </c>
    </row>
    <row r="668" s="11" customFormat="1">
      <c r="B668" s="236"/>
      <c r="C668" s="237"/>
      <c r="D668" s="233" t="s">
        <v>158</v>
      </c>
      <c r="E668" s="238" t="s">
        <v>22</v>
      </c>
      <c r="F668" s="239" t="s">
        <v>881</v>
      </c>
      <c r="G668" s="237"/>
      <c r="H668" s="240">
        <v>78.950000000000003</v>
      </c>
      <c r="I668" s="241"/>
      <c r="J668" s="237"/>
      <c r="K668" s="237"/>
      <c r="L668" s="242"/>
      <c r="M668" s="243"/>
      <c r="N668" s="244"/>
      <c r="O668" s="244"/>
      <c r="P668" s="244"/>
      <c r="Q668" s="244"/>
      <c r="R668" s="244"/>
      <c r="S668" s="244"/>
      <c r="T668" s="245"/>
      <c r="AT668" s="246" t="s">
        <v>158</v>
      </c>
      <c r="AU668" s="246" t="s">
        <v>84</v>
      </c>
      <c r="AV668" s="11" t="s">
        <v>84</v>
      </c>
      <c r="AW668" s="11" t="s">
        <v>39</v>
      </c>
      <c r="AX668" s="11" t="s">
        <v>75</v>
      </c>
      <c r="AY668" s="246" t="s">
        <v>147</v>
      </c>
    </row>
    <row r="669" s="11" customFormat="1">
      <c r="B669" s="236"/>
      <c r="C669" s="237"/>
      <c r="D669" s="233" t="s">
        <v>158</v>
      </c>
      <c r="E669" s="238" t="s">
        <v>22</v>
      </c>
      <c r="F669" s="239" t="s">
        <v>882</v>
      </c>
      <c r="G669" s="237"/>
      <c r="H669" s="240">
        <v>3.3999999999999999</v>
      </c>
      <c r="I669" s="241"/>
      <c r="J669" s="237"/>
      <c r="K669" s="237"/>
      <c r="L669" s="242"/>
      <c r="M669" s="243"/>
      <c r="N669" s="244"/>
      <c r="O669" s="244"/>
      <c r="P669" s="244"/>
      <c r="Q669" s="244"/>
      <c r="R669" s="244"/>
      <c r="S669" s="244"/>
      <c r="T669" s="245"/>
      <c r="AT669" s="246" t="s">
        <v>158</v>
      </c>
      <c r="AU669" s="246" t="s">
        <v>84</v>
      </c>
      <c r="AV669" s="11" t="s">
        <v>84</v>
      </c>
      <c r="AW669" s="11" t="s">
        <v>39</v>
      </c>
      <c r="AX669" s="11" t="s">
        <v>75</v>
      </c>
      <c r="AY669" s="246" t="s">
        <v>147</v>
      </c>
    </row>
    <row r="670" s="13" customFormat="1">
      <c r="B670" s="268"/>
      <c r="C670" s="269"/>
      <c r="D670" s="233" t="s">
        <v>158</v>
      </c>
      <c r="E670" s="270" t="s">
        <v>22</v>
      </c>
      <c r="F670" s="271" t="s">
        <v>883</v>
      </c>
      <c r="G670" s="269"/>
      <c r="H670" s="270" t="s">
        <v>22</v>
      </c>
      <c r="I670" s="272"/>
      <c r="J670" s="269"/>
      <c r="K670" s="269"/>
      <c r="L670" s="273"/>
      <c r="M670" s="274"/>
      <c r="N670" s="275"/>
      <c r="O670" s="275"/>
      <c r="P670" s="275"/>
      <c r="Q670" s="275"/>
      <c r="R670" s="275"/>
      <c r="S670" s="275"/>
      <c r="T670" s="276"/>
      <c r="AT670" s="277" t="s">
        <v>158</v>
      </c>
      <c r="AU670" s="277" t="s">
        <v>84</v>
      </c>
      <c r="AV670" s="13" t="s">
        <v>24</v>
      </c>
      <c r="AW670" s="13" t="s">
        <v>39</v>
      </c>
      <c r="AX670" s="13" t="s">
        <v>75</v>
      </c>
      <c r="AY670" s="277" t="s">
        <v>147</v>
      </c>
    </row>
    <row r="671" s="11" customFormat="1">
      <c r="B671" s="236"/>
      <c r="C671" s="237"/>
      <c r="D671" s="233" t="s">
        <v>158</v>
      </c>
      <c r="E671" s="238" t="s">
        <v>22</v>
      </c>
      <c r="F671" s="239" t="s">
        <v>884</v>
      </c>
      <c r="G671" s="237"/>
      <c r="H671" s="240">
        <v>60.881</v>
      </c>
      <c r="I671" s="241"/>
      <c r="J671" s="237"/>
      <c r="K671" s="237"/>
      <c r="L671" s="242"/>
      <c r="M671" s="243"/>
      <c r="N671" s="244"/>
      <c r="O671" s="244"/>
      <c r="P671" s="244"/>
      <c r="Q671" s="244"/>
      <c r="R671" s="244"/>
      <c r="S671" s="244"/>
      <c r="T671" s="245"/>
      <c r="AT671" s="246" t="s">
        <v>158</v>
      </c>
      <c r="AU671" s="246" t="s">
        <v>84</v>
      </c>
      <c r="AV671" s="11" t="s">
        <v>84</v>
      </c>
      <c r="AW671" s="11" t="s">
        <v>39</v>
      </c>
      <c r="AX671" s="11" t="s">
        <v>75</v>
      </c>
      <c r="AY671" s="246" t="s">
        <v>147</v>
      </c>
    </row>
    <row r="672" s="11" customFormat="1">
      <c r="B672" s="236"/>
      <c r="C672" s="237"/>
      <c r="D672" s="233" t="s">
        <v>158</v>
      </c>
      <c r="E672" s="238" t="s">
        <v>22</v>
      </c>
      <c r="F672" s="239" t="s">
        <v>885</v>
      </c>
      <c r="G672" s="237"/>
      <c r="H672" s="240">
        <v>17.556000000000001</v>
      </c>
      <c r="I672" s="241"/>
      <c r="J672" s="237"/>
      <c r="K672" s="237"/>
      <c r="L672" s="242"/>
      <c r="M672" s="243"/>
      <c r="N672" s="244"/>
      <c r="O672" s="244"/>
      <c r="P672" s="244"/>
      <c r="Q672" s="244"/>
      <c r="R672" s="244"/>
      <c r="S672" s="244"/>
      <c r="T672" s="245"/>
      <c r="AT672" s="246" t="s">
        <v>158</v>
      </c>
      <c r="AU672" s="246" t="s">
        <v>84</v>
      </c>
      <c r="AV672" s="11" t="s">
        <v>84</v>
      </c>
      <c r="AW672" s="11" t="s">
        <v>39</v>
      </c>
      <c r="AX672" s="11" t="s">
        <v>75</v>
      </c>
      <c r="AY672" s="246" t="s">
        <v>147</v>
      </c>
    </row>
    <row r="673" s="11" customFormat="1">
      <c r="B673" s="236"/>
      <c r="C673" s="237"/>
      <c r="D673" s="233" t="s">
        <v>158</v>
      </c>
      <c r="E673" s="238" t="s">
        <v>22</v>
      </c>
      <c r="F673" s="239" t="s">
        <v>886</v>
      </c>
      <c r="G673" s="237"/>
      <c r="H673" s="240">
        <v>48.219999999999999</v>
      </c>
      <c r="I673" s="241"/>
      <c r="J673" s="237"/>
      <c r="K673" s="237"/>
      <c r="L673" s="242"/>
      <c r="M673" s="243"/>
      <c r="N673" s="244"/>
      <c r="O673" s="244"/>
      <c r="P673" s="244"/>
      <c r="Q673" s="244"/>
      <c r="R673" s="244"/>
      <c r="S673" s="244"/>
      <c r="T673" s="245"/>
      <c r="AT673" s="246" t="s">
        <v>158</v>
      </c>
      <c r="AU673" s="246" t="s">
        <v>84</v>
      </c>
      <c r="AV673" s="11" t="s">
        <v>84</v>
      </c>
      <c r="AW673" s="11" t="s">
        <v>39</v>
      </c>
      <c r="AX673" s="11" t="s">
        <v>75</v>
      </c>
      <c r="AY673" s="246" t="s">
        <v>147</v>
      </c>
    </row>
    <row r="674" s="11" customFormat="1">
      <c r="B674" s="236"/>
      <c r="C674" s="237"/>
      <c r="D674" s="233" t="s">
        <v>158</v>
      </c>
      <c r="E674" s="238" t="s">
        <v>22</v>
      </c>
      <c r="F674" s="239" t="s">
        <v>887</v>
      </c>
      <c r="G674" s="237"/>
      <c r="H674" s="240">
        <v>6.7220000000000004</v>
      </c>
      <c r="I674" s="241"/>
      <c r="J674" s="237"/>
      <c r="K674" s="237"/>
      <c r="L674" s="242"/>
      <c r="M674" s="243"/>
      <c r="N674" s="244"/>
      <c r="O674" s="244"/>
      <c r="P674" s="244"/>
      <c r="Q674" s="244"/>
      <c r="R674" s="244"/>
      <c r="S674" s="244"/>
      <c r="T674" s="245"/>
      <c r="AT674" s="246" t="s">
        <v>158</v>
      </c>
      <c r="AU674" s="246" t="s">
        <v>84</v>
      </c>
      <c r="AV674" s="11" t="s">
        <v>84</v>
      </c>
      <c r="AW674" s="11" t="s">
        <v>39</v>
      </c>
      <c r="AX674" s="11" t="s">
        <v>75</v>
      </c>
      <c r="AY674" s="246" t="s">
        <v>147</v>
      </c>
    </row>
    <row r="675" s="12" customFormat="1">
      <c r="B675" s="247"/>
      <c r="C675" s="248"/>
      <c r="D675" s="233" t="s">
        <v>158</v>
      </c>
      <c r="E675" s="249" t="s">
        <v>22</v>
      </c>
      <c r="F675" s="250" t="s">
        <v>166</v>
      </c>
      <c r="G675" s="248"/>
      <c r="H675" s="251">
        <v>895.79600000000005</v>
      </c>
      <c r="I675" s="252"/>
      <c r="J675" s="248"/>
      <c r="K675" s="248"/>
      <c r="L675" s="253"/>
      <c r="M675" s="254"/>
      <c r="N675" s="255"/>
      <c r="O675" s="255"/>
      <c r="P675" s="255"/>
      <c r="Q675" s="255"/>
      <c r="R675" s="255"/>
      <c r="S675" s="255"/>
      <c r="T675" s="256"/>
      <c r="AT675" s="257" t="s">
        <v>158</v>
      </c>
      <c r="AU675" s="257" t="s">
        <v>84</v>
      </c>
      <c r="AV675" s="12" t="s">
        <v>154</v>
      </c>
      <c r="AW675" s="12" t="s">
        <v>39</v>
      </c>
      <c r="AX675" s="12" t="s">
        <v>24</v>
      </c>
      <c r="AY675" s="257" t="s">
        <v>147</v>
      </c>
    </row>
    <row r="676" s="1" customFormat="1" ht="16.5" customHeight="1">
      <c r="B676" s="46"/>
      <c r="C676" s="258" t="s">
        <v>888</v>
      </c>
      <c r="D676" s="258" t="s">
        <v>235</v>
      </c>
      <c r="E676" s="259" t="s">
        <v>889</v>
      </c>
      <c r="F676" s="260" t="s">
        <v>890</v>
      </c>
      <c r="G676" s="261" t="s">
        <v>194</v>
      </c>
      <c r="H676" s="262">
        <v>21.498999999999999</v>
      </c>
      <c r="I676" s="263"/>
      <c r="J676" s="264">
        <f>ROUND(I676*H676,2)</f>
        <v>0</v>
      </c>
      <c r="K676" s="260" t="s">
        <v>153</v>
      </c>
      <c r="L676" s="265"/>
      <c r="M676" s="266" t="s">
        <v>22</v>
      </c>
      <c r="N676" s="267" t="s">
        <v>46</v>
      </c>
      <c r="O676" s="47"/>
      <c r="P676" s="230">
        <f>O676*H676</f>
        <v>0</v>
      </c>
      <c r="Q676" s="230">
        <v>0.55000000000000004</v>
      </c>
      <c r="R676" s="230">
        <f>Q676*H676</f>
        <v>11.824450000000001</v>
      </c>
      <c r="S676" s="230">
        <v>0</v>
      </c>
      <c r="T676" s="231">
        <f>S676*H676</f>
        <v>0</v>
      </c>
      <c r="AR676" s="24" t="s">
        <v>372</v>
      </c>
      <c r="AT676" s="24" t="s">
        <v>235</v>
      </c>
      <c r="AU676" s="24" t="s">
        <v>84</v>
      </c>
      <c r="AY676" s="24" t="s">
        <v>147</v>
      </c>
      <c r="BE676" s="232">
        <f>IF(N676="základní",J676,0)</f>
        <v>0</v>
      </c>
      <c r="BF676" s="232">
        <f>IF(N676="snížená",J676,0)</f>
        <v>0</v>
      </c>
      <c r="BG676" s="232">
        <f>IF(N676="zákl. přenesená",J676,0)</f>
        <v>0</v>
      </c>
      <c r="BH676" s="232">
        <f>IF(N676="sníž. přenesená",J676,0)</f>
        <v>0</v>
      </c>
      <c r="BI676" s="232">
        <f>IF(N676="nulová",J676,0)</f>
        <v>0</v>
      </c>
      <c r="BJ676" s="24" t="s">
        <v>24</v>
      </c>
      <c r="BK676" s="232">
        <f>ROUND(I676*H676,2)</f>
        <v>0</v>
      </c>
      <c r="BL676" s="24" t="s">
        <v>245</v>
      </c>
      <c r="BM676" s="24" t="s">
        <v>891</v>
      </c>
    </row>
    <row r="677" s="1" customFormat="1">
      <c r="B677" s="46"/>
      <c r="C677" s="74"/>
      <c r="D677" s="233" t="s">
        <v>156</v>
      </c>
      <c r="E677" s="74"/>
      <c r="F677" s="234" t="s">
        <v>892</v>
      </c>
      <c r="G677" s="74"/>
      <c r="H677" s="74"/>
      <c r="I677" s="191"/>
      <c r="J677" s="74"/>
      <c r="K677" s="74"/>
      <c r="L677" s="72"/>
      <c r="M677" s="235"/>
      <c r="N677" s="47"/>
      <c r="O677" s="47"/>
      <c r="P677" s="47"/>
      <c r="Q677" s="47"/>
      <c r="R677" s="47"/>
      <c r="S677" s="47"/>
      <c r="T677" s="95"/>
      <c r="AT677" s="24" t="s">
        <v>156</v>
      </c>
      <c r="AU677" s="24" t="s">
        <v>84</v>
      </c>
    </row>
    <row r="678" s="11" customFormat="1">
      <c r="B678" s="236"/>
      <c r="C678" s="237"/>
      <c r="D678" s="233" t="s">
        <v>158</v>
      </c>
      <c r="E678" s="237"/>
      <c r="F678" s="239" t="s">
        <v>893</v>
      </c>
      <c r="G678" s="237"/>
      <c r="H678" s="240">
        <v>21.498999999999999</v>
      </c>
      <c r="I678" s="241"/>
      <c r="J678" s="237"/>
      <c r="K678" s="237"/>
      <c r="L678" s="242"/>
      <c r="M678" s="243"/>
      <c r="N678" s="244"/>
      <c r="O678" s="244"/>
      <c r="P678" s="244"/>
      <c r="Q678" s="244"/>
      <c r="R678" s="244"/>
      <c r="S678" s="244"/>
      <c r="T678" s="245"/>
      <c r="AT678" s="246" t="s">
        <v>158</v>
      </c>
      <c r="AU678" s="246" t="s">
        <v>84</v>
      </c>
      <c r="AV678" s="11" t="s">
        <v>84</v>
      </c>
      <c r="AW678" s="11" t="s">
        <v>6</v>
      </c>
      <c r="AX678" s="11" t="s">
        <v>24</v>
      </c>
      <c r="AY678" s="246" t="s">
        <v>147</v>
      </c>
    </row>
    <row r="679" s="1" customFormat="1" ht="25.5" customHeight="1">
      <c r="B679" s="46"/>
      <c r="C679" s="221" t="s">
        <v>894</v>
      </c>
      <c r="D679" s="221" t="s">
        <v>149</v>
      </c>
      <c r="E679" s="222" t="s">
        <v>895</v>
      </c>
      <c r="F679" s="223" t="s">
        <v>896</v>
      </c>
      <c r="G679" s="224" t="s">
        <v>152</v>
      </c>
      <c r="H679" s="225">
        <v>75.349999999999994</v>
      </c>
      <c r="I679" s="226"/>
      <c r="J679" s="227">
        <f>ROUND(I679*H679,2)</f>
        <v>0</v>
      </c>
      <c r="K679" s="223" t="s">
        <v>153</v>
      </c>
      <c r="L679" s="72"/>
      <c r="M679" s="228" t="s">
        <v>22</v>
      </c>
      <c r="N679" s="229" t="s">
        <v>46</v>
      </c>
      <c r="O679" s="47"/>
      <c r="P679" s="230">
        <f>O679*H679</f>
        <v>0</v>
      </c>
      <c r="Q679" s="230">
        <v>0</v>
      </c>
      <c r="R679" s="230">
        <f>Q679*H679</f>
        <v>0</v>
      </c>
      <c r="S679" s="230">
        <v>0.035779999999999999</v>
      </c>
      <c r="T679" s="231">
        <f>S679*H679</f>
        <v>2.6960229999999998</v>
      </c>
      <c r="AR679" s="24" t="s">
        <v>154</v>
      </c>
      <c r="AT679" s="24" t="s">
        <v>149</v>
      </c>
      <c r="AU679" s="24" t="s">
        <v>84</v>
      </c>
      <c r="AY679" s="24" t="s">
        <v>147</v>
      </c>
      <c r="BE679" s="232">
        <f>IF(N679="základní",J679,0)</f>
        <v>0</v>
      </c>
      <c r="BF679" s="232">
        <f>IF(N679="snížená",J679,0)</f>
        <v>0</v>
      </c>
      <c r="BG679" s="232">
        <f>IF(N679="zákl. přenesená",J679,0)</f>
        <v>0</v>
      </c>
      <c r="BH679" s="232">
        <f>IF(N679="sníž. přenesená",J679,0)</f>
        <v>0</v>
      </c>
      <c r="BI679" s="232">
        <f>IF(N679="nulová",J679,0)</f>
        <v>0</v>
      </c>
      <c r="BJ679" s="24" t="s">
        <v>24</v>
      </c>
      <c r="BK679" s="232">
        <f>ROUND(I679*H679,2)</f>
        <v>0</v>
      </c>
      <c r="BL679" s="24" t="s">
        <v>154</v>
      </c>
      <c r="BM679" s="24" t="s">
        <v>897</v>
      </c>
    </row>
    <row r="680" s="1" customFormat="1">
      <c r="B680" s="46"/>
      <c r="C680" s="74"/>
      <c r="D680" s="233" t="s">
        <v>156</v>
      </c>
      <c r="E680" s="74"/>
      <c r="F680" s="234" t="s">
        <v>898</v>
      </c>
      <c r="G680" s="74"/>
      <c r="H680" s="74"/>
      <c r="I680" s="191"/>
      <c r="J680" s="74"/>
      <c r="K680" s="74"/>
      <c r="L680" s="72"/>
      <c r="M680" s="235"/>
      <c r="N680" s="47"/>
      <c r="O680" s="47"/>
      <c r="P680" s="47"/>
      <c r="Q680" s="47"/>
      <c r="R680" s="47"/>
      <c r="S680" s="47"/>
      <c r="T680" s="95"/>
      <c r="AT680" s="24" t="s">
        <v>156</v>
      </c>
      <c r="AU680" s="24" t="s">
        <v>84</v>
      </c>
    </row>
    <row r="681" s="11" customFormat="1">
      <c r="B681" s="236"/>
      <c r="C681" s="237"/>
      <c r="D681" s="233" t="s">
        <v>158</v>
      </c>
      <c r="E681" s="238" t="s">
        <v>22</v>
      </c>
      <c r="F681" s="239" t="s">
        <v>899</v>
      </c>
      <c r="G681" s="237"/>
      <c r="H681" s="240">
        <v>71.950000000000003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AT681" s="246" t="s">
        <v>158</v>
      </c>
      <c r="AU681" s="246" t="s">
        <v>84</v>
      </c>
      <c r="AV681" s="11" t="s">
        <v>84</v>
      </c>
      <c r="AW681" s="11" t="s">
        <v>39</v>
      </c>
      <c r="AX681" s="11" t="s">
        <v>75</v>
      </c>
      <c r="AY681" s="246" t="s">
        <v>147</v>
      </c>
    </row>
    <row r="682" s="11" customFormat="1">
      <c r="B682" s="236"/>
      <c r="C682" s="237"/>
      <c r="D682" s="233" t="s">
        <v>158</v>
      </c>
      <c r="E682" s="238" t="s">
        <v>22</v>
      </c>
      <c r="F682" s="239" t="s">
        <v>882</v>
      </c>
      <c r="G682" s="237"/>
      <c r="H682" s="240">
        <v>3.3999999999999999</v>
      </c>
      <c r="I682" s="241"/>
      <c r="J682" s="237"/>
      <c r="K682" s="237"/>
      <c r="L682" s="242"/>
      <c r="M682" s="243"/>
      <c r="N682" s="244"/>
      <c r="O682" s="244"/>
      <c r="P682" s="244"/>
      <c r="Q682" s="244"/>
      <c r="R682" s="244"/>
      <c r="S682" s="244"/>
      <c r="T682" s="245"/>
      <c r="AT682" s="246" t="s">
        <v>158</v>
      </c>
      <c r="AU682" s="246" t="s">
        <v>84</v>
      </c>
      <c r="AV682" s="11" t="s">
        <v>84</v>
      </c>
      <c r="AW682" s="11" t="s">
        <v>39</v>
      </c>
      <c r="AX682" s="11" t="s">
        <v>75</v>
      </c>
      <c r="AY682" s="246" t="s">
        <v>147</v>
      </c>
    </row>
    <row r="683" s="12" customFormat="1">
      <c r="B683" s="247"/>
      <c r="C683" s="248"/>
      <c r="D683" s="233" t="s">
        <v>158</v>
      </c>
      <c r="E683" s="249" t="s">
        <v>22</v>
      </c>
      <c r="F683" s="250" t="s">
        <v>166</v>
      </c>
      <c r="G683" s="248"/>
      <c r="H683" s="251">
        <v>75.349999999999994</v>
      </c>
      <c r="I683" s="252"/>
      <c r="J683" s="248"/>
      <c r="K683" s="248"/>
      <c r="L683" s="253"/>
      <c r="M683" s="254"/>
      <c r="N683" s="255"/>
      <c r="O683" s="255"/>
      <c r="P683" s="255"/>
      <c r="Q683" s="255"/>
      <c r="R683" s="255"/>
      <c r="S683" s="255"/>
      <c r="T683" s="256"/>
      <c r="AT683" s="257" t="s">
        <v>158</v>
      </c>
      <c r="AU683" s="257" t="s">
        <v>84</v>
      </c>
      <c r="AV683" s="12" t="s">
        <v>154</v>
      </c>
      <c r="AW683" s="12" t="s">
        <v>39</v>
      </c>
      <c r="AX683" s="12" t="s">
        <v>24</v>
      </c>
      <c r="AY683" s="257" t="s">
        <v>147</v>
      </c>
    </row>
    <row r="684" s="1" customFormat="1" ht="25.5" customHeight="1">
      <c r="B684" s="46"/>
      <c r="C684" s="221" t="s">
        <v>900</v>
      </c>
      <c r="D684" s="221" t="s">
        <v>149</v>
      </c>
      <c r="E684" s="222" t="s">
        <v>901</v>
      </c>
      <c r="F684" s="223" t="s">
        <v>902</v>
      </c>
      <c r="G684" s="224" t="s">
        <v>152</v>
      </c>
      <c r="H684" s="225">
        <v>102.622</v>
      </c>
      <c r="I684" s="226"/>
      <c r="J684" s="227">
        <f>ROUND(I684*H684,2)</f>
        <v>0</v>
      </c>
      <c r="K684" s="223" t="s">
        <v>153</v>
      </c>
      <c r="L684" s="72"/>
      <c r="M684" s="228" t="s">
        <v>22</v>
      </c>
      <c r="N684" s="229" t="s">
        <v>46</v>
      </c>
      <c r="O684" s="47"/>
      <c r="P684" s="230">
        <f>O684*H684</f>
        <v>0</v>
      </c>
      <c r="Q684" s="230">
        <v>0</v>
      </c>
      <c r="R684" s="230">
        <f>Q684*H684</f>
        <v>0</v>
      </c>
      <c r="S684" s="230">
        <v>0.035779999999999999</v>
      </c>
      <c r="T684" s="231">
        <f>S684*H684</f>
        <v>3.67181516</v>
      </c>
      <c r="AR684" s="24" t="s">
        <v>245</v>
      </c>
      <c r="AT684" s="24" t="s">
        <v>149</v>
      </c>
      <c r="AU684" s="24" t="s">
        <v>84</v>
      </c>
      <c r="AY684" s="24" t="s">
        <v>147</v>
      </c>
      <c r="BE684" s="232">
        <f>IF(N684="základní",J684,0)</f>
        <v>0</v>
      </c>
      <c r="BF684" s="232">
        <f>IF(N684="snížená",J684,0)</f>
        <v>0</v>
      </c>
      <c r="BG684" s="232">
        <f>IF(N684="zákl. přenesená",J684,0)</f>
        <v>0</v>
      </c>
      <c r="BH684" s="232">
        <f>IF(N684="sníž. přenesená",J684,0)</f>
        <v>0</v>
      </c>
      <c r="BI684" s="232">
        <f>IF(N684="nulová",J684,0)</f>
        <v>0</v>
      </c>
      <c r="BJ684" s="24" t="s">
        <v>24</v>
      </c>
      <c r="BK684" s="232">
        <f>ROUND(I684*H684,2)</f>
        <v>0</v>
      </c>
      <c r="BL684" s="24" t="s">
        <v>245</v>
      </c>
      <c r="BM684" s="24" t="s">
        <v>903</v>
      </c>
    </row>
    <row r="685" s="1" customFormat="1">
      <c r="B685" s="46"/>
      <c r="C685" s="74"/>
      <c r="D685" s="233" t="s">
        <v>156</v>
      </c>
      <c r="E685" s="74"/>
      <c r="F685" s="234" t="s">
        <v>904</v>
      </c>
      <c r="G685" s="74"/>
      <c r="H685" s="74"/>
      <c r="I685" s="191"/>
      <c r="J685" s="74"/>
      <c r="K685" s="74"/>
      <c r="L685" s="72"/>
      <c r="M685" s="235"/>
      <c r="N685" s="47"/>
      <c r="O685" s="47"/>
      <c r="P685" s="47"/>
      <c r="Q685" s="47"/>
      <c r="R685" s="47"/>
      <c r="S685" s="47"/>
      <c r="T685" s="95"/>
      <c r="AT685" s="24" t="s">
        <v>156</v>
      </c>
      <c r="AU685" s="24" t="s">
        <v>84</v>
      </c>
    </row>
    <row r="686" s="13" customFormat="1">
      <c r="B686" s="268"/>
      <c r="C686" s="269"/>
      <c r="D686" s="233" t="s">
        <v>158</v>
      </c>
      <c r="E686" s="270" t="s">
        <v>22</v>
      </c>
      <c r="F686" s="271" t="s">
        <v>883</v>
      </c>
      <c r="G686" s="269"/>
      <c r="H686" s="270" t="s">
        <v>22</v>
      </c>
      <c r="I686" s="272"/>
      <c r="J686" s="269"/>
      <c r="K686" s="269"/>
      <c r="L686" s="273"/>
      <c r="M686" s="274"/>
      <c r="N686" s="275"/>
      <c r="O686" s="275"/>
      <c r="P686" s="275"/>
      <c r="Q686" s="275"/>
      <c r="R686" s="275"/>
      <c r="S686" s="275"/>
      <c r="T686" s="276"/>
      <c r="AT686" s="277" t="s">
        <v>158</v>
      </c>
      <c r="AU686" s="277" t="s">
        <v>84</v>
      </c>
      <c r="AV686" s="13" t="s">
        <v>24</v>
      </c>
      <c r="AW686" s="13" t="s">
        <v>39</v>
      </c>
      <c r="AX686" s="13" t="s">
        <v>75</v>
      </c>
      <c r="AY686" s="277" t="s">
        <v>147</v>
      </c>
    </row>
    <row r="687" s="11" customFormat="1">
      <c r="B687" s="236"/>
      <c r="C687" s="237"/>
      <c r="D687" s="233" t="s">
        <v>158</v>
      </c>
      <c r="E687" s="238" t="s">
        <v>22</v>
      </c>
      <c r="F687" s="239" t="s">
        <v>905</v>
      </c>
      <c r="G687" s="237"/>
      <c r="H687" s="240">
        <v>47.930999999999997</v>
      </c>
      <c r="I687" s="241"/>
      <c r="J687" s="237"/>
      <c r="K687" s="237"/>
      <c r="L687" s="242"/>
      <c r="M687" s="243"/>
      <c r="N687" s="244"/>
      <c r="O687" s="244"/>
      <c r="P687" s="244"/>
      <c r="Q687" s="244"/>
      <c r="R687" s="244"/>
      <c r="S687" s="244"/>
      <c r="T687" s="245"/>
      <c r="AT687" s="246" t="s">
        <v>158</v>
      </c>
      <c r="AU687" s="246" t="s">
        <v>84</v>
      </c>
      <c r="AV687" s="11" t="s">
        <v>84</v>
      </c>
      <c r="AW687" s="11" t="s">
        <v>39</v>
      </c>
      <c r="AX687" s="11" t="s">
        <v>75</v>
      </c>
      <c r="AY687" s="246" t="s">
        <v>147</v>
      </c>
    </row>
    <row r="688" s="11" customFormat="1">
      <c r="B688" s="236"/>
      <c r="C688" s="237"/>
      <c r="D688" s="233" t="s">
        <v>158</v>
      </c>
      <c r="E688" s="238" t="s">
        <v>22</v>
      </c>
      <c r="F688" s="239" t="s">
        <v>906</v>
      </c>
      <c r="G688" s="237"/>
      <c r="H688" s="240">
        <v>14.300000000000001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AT688" s="246" t="s">
        <v>158</v>
      </c>
      <c r="AU688" s="246" t="s">
        <v>84</v>
      </c>
      <c r="AV688" s="11" t="s">
        <v>84</v>
      </c>
      <c r="AW688" s="11" t="s">
        <v>39</v>
      </c>
      <c r="AX688" s="11" t="s">
        <v>75</v>
      </c>
      <c r="AY688" s="246" t="s">
        <v>147</v>
      </c>
    </row>
    <row r="689" s="11" customFormat="1">
      <c r="B689" s="236"/>
      <c r="C689" s="237"/>
      <c r="D689" s="233" t="s">
        <v>158</v>
      </c>
      <c r="E689" s="238" t="s">
        <v>22</v>
      </c>
      <c r="F689" s="239" t="s">
        <v>907</v>
      </c>
      <c r="G689" s="237"/>
      <c r="H689" s="240">
        <v>37.700000000000003</v>
      </c>
      <c r="I689" s="241"/>
      <c r="J689" s="237"/>
      <c r="K689" s="237"/>
      <c r="L689" s="242"/>
      <c r="M689" s="243"/>
      <c r="N689" s="244"/>
      <c r="O689" s="244"/>
      <c r="P689" s="244"/>
      <c r="Q689" s="244"/>
      <c r="R689" s="244"/>
      <c r="S689" s="244"/>
      <c r="T689" s="245"/>
      <c r="AT689" s="246" t="s">
        <v>158</v>
      </c>
      <c r="AU689" s="246" t="s">
        <v>84</v>
      </c>
      <c r="AV689" s="11" t="s">
        <v>84</v>
      </c>
      <c r="AW689" s="11" t="s">
        <v>39</v>
      </c>
      <c r="AX689" s="11" t="s">
        <v>75</v>
      </c>
      <c r="AY689" s="246" t="s">
        <v>147</v>
      </c>
    </row>
    <row r="690" s="11" customFormat="1">
      <c r="B690" s="236"/>
      <c r="C690" s="237"/>
      <c r="D690" s="233" t="s">
        <v>158</v>
      </c>
      <c r="E690" s="238" t="s">
        <v>22</v>
      </c>
      <c r="F690" s="239" t="s">
        <v>908</v>
      </c>
      <c r="G690" s="237"/>
      <c r="H690" s="240">
        <v>2.6909999999999998</v>
      </c>
      <c r="I690" s="241"/>
      <c r="J690" s="237"/>
      <c r="K690" s="237"/>
      <c r="L690" s="242"/>
      <c r="M690" s="243"/>
      <c r="N690" s="244"/>
      <c r="O690" s="244"/>
      <c r="P690" s="244"/>
      <c r="Q690" s="244"/>
      <c r="R690" s="244"/>
      <c r="S690" s="244"/>
      <c r="T690" s="245"/>
      <c r="AT690" s="246" t="s">
        <v>158</v>
      </c>
      <c r="AU690" s="246" t="s">
        <v>84</v>
      </c>
      <c r="AV690" s="11" t="s">
        <v>84</v>
      </c>
      <c r="AW690" s="11" t="s">
        <v>39</v>
      </c>
      <c r="AX690" s="11" t="s">
        <v>75</v>
      </c>
      <c r="AY690" s="246" t="s">
        <v>147</v>
      </c>
    </row>
    <row r="691" s="12" customFormat="1">
      <c r="B691" s="247"/>
      <c r="C691" s="248"/>
      <c r="D691" s="233" t="s">
        <v>158</v>
      </c>
      <c r="E691" s="249" t="s">
        <v>22</v>
      </c>
      <c r="F691" s="250" t="s">
        <v>166</v>
      </c>
      <c r="G691" s="248"/>
      <c r="H691" s="251">
        <v>102.622</v>
      </c>
      <c r="I691" s="252"/>
      <c r="J691" s="248"/>
      <c r="K691" s="248"/>
      <c r="L691" s="253"/>
      <c r="M691" s="254"/>
      <c r="N691" s="255"/>
      <c r="O691" s="255"/>
      <c r="P691" s="255"/>
      <c r="Q691" s="255"/>
      <c r="R691" s="255"/>
      <c r="S691" s="255"/>
      <c r="T691" s="256"/>
      <c r="AT691" s="257" t="s">
        <v>158</v>
      </c>
      <c r="AU691" s="257" t="s">
        <v>84</v>
      </c>
      <c r="AV691" s="12" t="s">
        <v>154</v>
      </c>
      <c r="AW691" s="12" t="s">
        <v>39</v>
      </c>
      <c r="AX691" s="12" t="s">
        <v>24</v>
      </c>
      <c r="AY691" s="257" t="s">
        <v>147</v>
      </c>
    </row>
    <row r="692" s="1" customFormat="1" ht="25.5" customHeight="1">
      <c r="B692" s="46"/>
      <c r="C692" s="221" t="s">
        <v>909</v>
      </c>
      <c r="D692" s="221" t="s">
        <v>149</v>
      </c>
      <c r="E692" s="222" t="s">
        <v>910</v>
      </c>
      <c r="F692" s="223" t="s">
        <v>911</v>
      </c>
      <c r="G692" s="224" t="s">
        <v>277</v>
      </c>
      <c r="H692" s="225">
        <v>144</v>
      </c>
      <c r="I692" s="226"/>
      <c r="J692" s="227">
        <f>ROUND(I692*H692,2)</f>
        <v>0</v>
      </c>
      <c r="K692" s="223" t="s">
        <v>153</v>
      </c>
      <c r="L692" s="72"/>
      <c r="M692" s="228" t="s">
        <v>22</v>
      </c>
      <c r="N692" s="229" t="s">
        <v>46</v>
      </c>
      <c r="O692" s="47"/>
      <c r="P692" s="230">
        <f>O692*H692</f>
        <v>0</v>
      </c>
      <c r="Q692" s="230">
        <v>0</v>
      </c>
      <c r="R692" s="230">
        <f>Q692*H692</f>
        <v>0</v>
      </c>
      <c r="S692" s="230">
        <v>0</v>
      </c>
      <c r="T692" s="231">
        <f>S692*H692</f>
        <v>0</v>
      </c>
      <c r="AR692" s="24" t="s">
        <v>245</v>
      </c>
      <c r="AT692" s="24" t="s">
        <v>149</v>
      </c>
      <c r="AU692" s="24" t="s">
        <v>84</v>
      </c>
      <c r="AY692" s="24" t="s">
        <v>147</v>
      </c>
      <c r="BE692" s="232">
        <f>IF(N692="základní",J692,0)</f>
        <v>0</v>
      </c>
      <c r="BF692" s="232">
        <f>IF(N692="snížená",J692,0)</f>
        <v>0</v>
      </c>
      <c r="BG692" s="232">
        <f>IF(N692="zákl. přenesená",J692,0)</f>
        <v>0</v>
      </c>
      <c r="BH692" s="232">
        <f>IF(N692="sníž. přenesená",J692,0)</f>
        <v>0</v>
      </c>
      <c r="BI692" s="232">
        <f>IF(N692="nulová",J692,0)</f>
        <v>0</v>
      </c>
      <c r="BJ692" s="24" t="s">
        <v>24</v>
      </c>
      <c r="BK692" s="232">
        <f>ROUND(I692*H692,2)</f>
        <v>0</v>
      </c>
      <c r="BL692" s="24" t="s">
        <v>245</v>
      </c>
      <c r="BM692" s="24" t="s">
        <v>912</v>
      </c>
    </row>
    <row r="693" s="1" customFormat="1">
      <c r="B693" s="46"/>
      <c r="C693" s="74"/>
      <c r="D693" s="233" t="s">
        <v>156</v>
      </c>
      <c r="E693" s="74"/>
      <c r="F693" s="234" t="s">
        <v>913</v>
      </c>
      <c r="G693" s="74"/>
      <c r="H693" s="74"/>
      <c r="I693" s="191"/>
      <c r="J693" s="74"/>
      <c r="K693" s="74"/>
      <c r="L693" s="72"/>
      <c r="M693" s="235"/>
      <c r="N693" s="47"/>
      <c r="O693" s="47"/>
      <c r="P693" s="47"/>
      <c r="Q693" s="47"/>
      <c r="R693" s="47"/>
      <c r="S693" s="47"/>
      <c r="T693" s="95"/>
      <c r="AT693" s="24" t="s">
        <v>156</v>
      </c>
      <c r="AU693" s="24" t="s">
        <v>84</v>
      </c>
    </row>
    <row r="694" s="11" customFormat="1">
      <c r="B694" s="236"/>
      <c r="C694" s="237"/>
      <c r="D694" s="233" t="s">
        <v>158</v>
      </c>
      <c r="E694" s="238" t="s">
        <v>22</v>
      </c>
      <c r="F694" s="239" t="s">
        <v>914</v>
      </c>
      <c r="G694" s="237"/>
      <c r="H694" s="240">
        <v>144</v>
      </c>
      <c r="I694" s="241"/>
      <c r="J694" s="237"/>
      <c r="K694" s="237"/>
      <c r="L694" s="242"/>
      <c r="M694" s="243"/>
      <c r="N694" s="244"/>
      <c r="O694" s="244"/>
      <c r="P694" s="244"/>
      <c r="Q694" s="244"/>
      <c r="R694" s="244"/>
      <c r="S694" s="244"/>
      <c r="T694" s="245"/>
      <c r="AT694" s="246" t="s">
        <v>158</v>
      </c>
      <c r="AU694" s="246" t="s">
        <v>84</v>
      </c>
      <c r="AV694" s="11" t="s">
        <v>84</v>
      </c>
      <c r="AW694" s="11" t="s">
        <v>39</v>
      </c>
      <c r="AX694" s="11" t="s">
        <v>24</v>
      </c>
      <c r="AY694" s="246" t="s">
        <v>147</v>
      </c>
    </row>
    <row r="695" s="1" customFormat="1" ht="16.5" customHeight="1">
      <c r="B695" s="46"/>
      <c r="C695" s="258" t="s">
        <v>915</v>
      </c>
      <c r="D695" s="258" t="s">
        <v>235</v>
      </c>
      <c r="E695" s="259" t="s">
        <v>916</v>
      </c>
      <c r="F695" s="260" t="s">
        <v>917</v>
      </c>
      <c r="G695" s="261" t="s">
        <v>194</v>
      </c>
      <c r="H695" s="262">
        <v>0.432</v>
      </c>
      <c r="I695" s="263"/>
      <c r="J695" s="264">
        <f>ROUND(I695*H695,2)</f>
        <v>0</v>
      </c>
      <c r="K695" s="260" t="s">
        <v>153</v>
      </c>
      <c r="L695" s="265"/>
      <c r="M695" s="266" t="s">
        <v>22</v>
      </c>
      <c r="N695" s="267" t="s">
        <v>46</v>
      </c>
      <c r="O695" s="47"/>
      <c r="P695" s="230">
        <f>O695*H695</f>
        <v>0</v>
      </c>
      <c r="Q695" s="230">
        <v>0.55000000000000004</v>
      </c>
      <c r="R695" s="230">
        <f>Q695*H695</f>
        <v>0.23760000000000001</v>
      </c>
      <c r="S695" s="230">
        <v>0</v>
      </c>
      <c r="T695" s="231">
        <f>S695*H695</f>
        <v>0</v>
      </c>
      <c r="AR695" s="24" t="s">
        <v>372</v>
      </c>
      <c r="AT695" s="24" t="s">
        <v>235</v>
      </c>
      <c r="AU695" s="24" t="s">
        <v>84</v>
      </c>
      <c r="AY695" s="24" t="s">
        <v>147</v>
      </c>
      <c r="BE695" s="232">
        <f>IF(N695="základní",J695,0)</f>
        <v>0</v>
      </c>
      <c r="BF695" s="232">
        <f>IF(N695="snížená",J695,0)</f>
        <v>0</v>
      </c>
      <c r="BG695" s="232">
        <f>IF(N695="zákl. přenesená",J695,0)</f>
        <v>0</v>
      </c>
      <c r="BH695" s="232">
        <f>IF(N695="sníž. přenesená",J695,0)</f>
        <v>0</v>
      </c>
      <c r="BI695" s="232">
        <f>IF(N695="nulová",J695,0)</f>
        <v>0</v>
      </c>
      <c r="BJ695" s="24" t="s">
        <v>24</v>
      </c>
      <c r="BK695" s="232">
        <f>ROUND(I695*H695,2)</f>
        <v>0</v>
      </c>
      <c r="BL695" s="24" t="s">
        <v>245</v>
      </c>
      <c r="BM695" s="24" t="s">
        <v>918</v>
      </c>
    </row>
    <row r="696" s="1" customFormat="1">
      <c r="B696" s="46"/>
      <c r="C696" s="74"/>
      <c r="D696" s="233" t="s">
        <v>156</v>
      </c>
      <c r="E696" s="74"/>
      <c r="F696" s="234" t="s">
        <v>919</v>
      </c>
      <c r="G696" s="74"/>
      <c r="H696" s="74"/>
      <c r="I696" s="191"/>
      <c r="J696" s="74"/>
      <c r="K696" s="74"/>
      <c r="L696" s="72"/>
      <c r="M696" s="235"/>
      <c r="N696" s="47"/>
      <c r="O696" s="47"/>
      <c r="P696" s="47"/>
      <c r="Q696" s="47"/>
      <c r="R696" s="47"/>
      <c r="S696" s="47"/>
      <c r="T696" s="95"/>
      <c r="AT696" s="24" t="s">
        <v>156</v>
      </c>
      <c r="AU696" s="24" t="s">
        <v>84</v>
      </c>
    </row>
    <row r="697" s="11" customFormat="1">
      <c r="B697" s="236"/>
      <c r="C697" s="237"/>
      <c r="D697" s="233" t="s">
        <v>158</v>
      </c>
      <c r="E697" s="237"/>
      <c r="F697" s="239" t="s">
        <v>920</v>
      </c>
      <c r="G697" s="237"/>
      <c r="H697" s="240">
        <v>0.432</v>
      </c>
      <c r="I697" s="241"/>
      <c r="J697" s="237"/>
      <c r="K697" s="237"/>
      <c r="L697" s="242"/>
      <c r="M697" s="243"/>
      <c r="N697" s="244"/>
      <c r="O697" s="244"/>
      <c r="P697" s="244"/>
      <c r="Q697" s="244"/>
      <c r="R697" s="244"/>
      <c r="S697" s="244"/>
      <c r="T697" s="245"/>
      <c r="AT697" s="246" t="s">
        <v>158</v>
      </c>
      <c r="AU697" s="246" t="s">
        <v>84</v>
      </c>
      <c r="AV697" s="11" t="s">
        <v>84</v>
      </c>
      <c r="AW697" s="11" t="s">
        <v>6</v>
      </c>
      <c r="AX697" s="11" t="s">
        <v>24</v>
      </c>
      <c r="AY697" s="246" t="s">
        <v>147</v>
      </c>
    </row>
    <row r="698" s="1" customFormat="1" ht="16.5" customHeight="1">
      <c r="B698" s="46"/>
      <c r="C698" s="221" t="s">
        <v>921</v>
      </c>
      <c r="D698" s="221" t="s">
        <v>149</v>
      </c>
      <c r="E698" s="222" t="s">
        <v>922</v>
      </c>
      <c r="F698" s="223" t="s">
        <v>923</v>
      </c>
      <c r="G698" s="224" t="s">
        <v>201</v>
      </c>
      <c r="H698" s="225">
        <v>13.696999999999999</v>
      </c>
      <c r="I698" s="226"/>
      <c r="J698" s="227">
        <f>ROUND(I698*H698,2)</f>
        <v>0</v>
      </c>
      <c r="K698" s="223" t="s">
        <v>153</v>
      </c>
      <c r="L698" s="72"/>
      <c r="M698" s="228" t="s">
        <v>22</v>
      </c>
      <c r="N698" s="229" t="s">
        <v>46</v>
      </c>
      <c r="O698" s="47"/>
      <c r="P698" s="230">
        <f>O698*H698</f>
        <v>0</v>
      </c>
      <c r="Q698" s="230">
        <v>0</v>
      </c>
      <c r="R698" s="230">
        <f>Q698*H698</f>
        <v>0</v>
      </c>
      <c r="S698" s="230">
        <v>0</v>
      </c>
      <c r="T698" s="231">
        <f>S698*H698</f>
        <v>0</v>
      </c>
      <c r="AR698" s="24" t="s">
        <v>245</v>
      </c>
      <c r="AT698" s="24" t="s">
        <v>149</v>
      </c>
      <c r="AU698" s="24" t="s">
        <v>84</v>
      </c>
      <c r="AY698" s="24" t="s">
        <v>147</v>
      </c>
      <c r="BE698" s="232">
        <f>IF(N698="základní",J698,0)</f>
        <v>0</v>
      </c>
      <c r="BF698" s="232">
        <f>IF(N698="snížená",J698,0)</f>
        <v>0</v>
      </c>
      <c r="BG698" s="232">
        <f>IF(N698="zákl. přenesená",J698,0)</f>
        <v>0</v>
      </c>
      <c r="BH698" s="232">
        <f>IF(N698="sníž. přenesená",J698,0)</f>
        <v>0</v>
      </c>
      <c r="BI698" s="232">
        <f>IF(N698="nulová",J698,0)</f>
        <v>0</v>
      </c>
      <c r="BJ698" s="24" t="s">
        <v>24</v>
      </c>
      <c r="BK698" s="232">
        <f>ROUND(I698*H698,2)</f>
        <v>0</v>
      </c>
      <c r="BL698" s="24" t="s">
        <v>245</v>
      </c>
      <c r="BM698" s="24" t="s">
        <v>924</v>
      </c>
    </row>
    <row r="699" s="1" customFormat="1">
      <c r="B699" s="46"/>
      <c r="C699" s="74"/>
      <c r="D699" s="233" t="s">
        <v>156</v>
      </c>
      <c r="E699" s="74"/>
      <c r="F699" s="234" t="s">
        <v>925</v>
      </c>
      <c r="G699" s="74"/>
      <c r="H699" s="74"/>
      <c r="I699" s="191"/>
      <c r="J699" s="74"/>
      <c r="K699" s="74"/>
      <c r="L699" s="72"/>
      <c r="M699" s="235"/>
      <c r="N699" s="47"/>
      <c r="O699" s="47"/>
      <c r="P699" s="47"/>
      <c r="Q699" s="47"/>
      <c r="R699" s="47"/>
      <c r="S699" s="47"/>
      <c r="T699" s="95"/>
      <c r="AT699" s="24" t="s">
        <v>156</v>
      </c>
      <c r="AU699" s="24" t="s">
        <v>84</v>
      </c>
    </row>
    <row r="700" s="10" customFormat="1" ht="29.88" customHeight="1">
      <c r="B700" s="205"/>
      <c r="C700" s="206"/>
      <c r="D700" s="207" t="s">
        <v>74</v>
      </c>
      <c r="E700" s="219" t="s">
        <v>926</v>
      </c>
      <c r="F700" s="219" t="s">
        <v>927</v>
      </c>
      <c r="G700" s="206"/>
      <c r="H700" s="206"/>
      <c r="I700" s="209"/>
      <c r="J700" s="220">
        <f>BK700</f>
        <v>0</v>
      </c>
      <c r="K700" s="206"/>
      <c r="L700" s="211"/>
      <c r="M700" s="212"/>
      <c r="N700" s="213"/>
      <c r="O700" s="213"/>
      <c r="P700" s="214">
        <f>SUM(P701:P824)</f>
        <v>0</v>
      </c>
      <c r="Q700" s="213"/>
      <c r="R700" s="214">
        <f>SUM(R701:R824)</f>
        <v>12.019356080000003</v>
      </c>
      <c r="S700" s="213"/>
      <c r="T700" s="215">
        <f>SUM(T701:T824)</f>
        <v>0.3687703</v>
      </c>
      <c r="AR700" s="216" t="s">
        <v>84</v>
      </c>
      <c r="AT700" s="217" t="s">
        <v>74</v>
      </c>
      <c r="AU700" s="217" t="s">
        <v>24</v>
      </c>
      <c r="AY700" s="216" t="s">
        <v>147</v>
      </c>
      <c r="BK700" s="218">
        <f>SUM(BK701:BK824)</f>
        <v>0</v>
      </c>
    </row>
    <row r="701" s="1" customFormat="1" ht="16.5" customHeight="1">
      <c r="B701" s="46"/>
      <c r="C701" s="221" t="s">
        <v>928</v>
      </c>
      <c r="D701" s="221" t="s">
        <v>149</v>
      </c>
      <c r="E701" s="222" t="s">
        <v>929</v>
      </c>
      <c r="F701" s="223" t="s">
        <v>930</v>
      </c>
      <c r="G701" s="224" t="s">
        <v>277</v>
      </c>
      <c r="H701" s="225">
        <v>105.84</v>
      </c>
      <c r="I701" s="226"/>
      <c r="J701" s="227">
        <f>ROUND(I701*H701,2)</f>
        <v>0</v>
      </c>
      <c r="K701" s="223" t="s">
        <v>153</v>
      </c>
      <c r="L701" s="72"/>
      <c r="M701" s="228" t="s">
        <v>22</v>
      </c>
      <c r="N701" s="229" t="s">
        <v>46</v>
      </c>
      <c r="O701" s="47"/>
      <c r="P701" s="230">
        <f>O701*H701</f>
        <v>0</v>
      </c>
      <c r="Q701" s="230">
        <v>0</v>
      </c>
      <c r="R701" s="230">
        <f>Q701*H701</f>
        <v>0</v>
      </c>
      <c r="S701" s="230">
        <v>0.00191</v>
      </c>
      <c r="T701" s="231">
        <f>S701*H701</f>
        <v>0.20215440000000001</v>
      </c>
      <c r="AR701" s="24" t="s">
        <v>245</v>
      </c>
      <c r="AT701" s="24" t="s">
        <v>149</v>
      </c>
      <c r="AU701" s="24" t="s">
        <v>84</v>
      </c>
      <c r="AY701" s="24" t="s">
        <v>147</v>
      </c>
      <c r="BE701" s="232">
        <f>IF(N701="základní",J701,0)</f>
        <v>0</v>
      </c>
      <c r="BF701" s="232">
        <f>IF(N701="snížená",J701,0)</f>
        <v>0</v>
      </c>
      <c r="BG701" s="232">
        <f>IF(N701="zákl. přenesená",J701,0)</f>
        <v>0</v>
      </c>
      <c r="BH701" s="232">
        <f>IF(N701="sníž. přenesená",J701,0)</f>
        <v>0</v>
      </c>
      <c r="BI701" s="232">
        <f>IF(N701="nulová",J701,0)</f>
        <v>0</v>
      </c>
      <c r="BJ701" s="24" t="s">
        <v>24</v>
      </c>
      <c r="BK701" s="232">
        <f>ROUND(I701*H701,2)</f>
        <v>0</v>
      </c>
      <c r="BL701" s="24" t="s">
        <v>245</v>
      </c>
      <c r="BM701" s="24" t="s">
        <v>931</v>
      </c>
    </row>
    <row r="702" s="1" customFormat="1">
      <c r="B702" s="46"/>
      <c r="C702" s="74"/>
      <c r="D702" s="233" t="s">
        <v>156</v>
      </c>
      <c r="E702" s="74"/>
      <c r="F702" s="234" t="s">
        <v>932</v>
      </c>
      <c r="G702" s="74"/>
      <c r="H702" s="74"/>
      <c r="I702" s="191"/>
      <c r="J702" s="74"/>
      <c r="K702" s="74"/>
      <c r="L702" s="72"/>
      <c r="M702" s="235"/>
      <c r="N702" s="47"/>
      <c r="O702" s="47"/>
      <c r="P702" s="47"/>
      <c r="Q702" s="47"/>
      <c r="R702" s="47"/>
      <c r="S702" s="47"/>
      <c r="T702" s="95"/>
      <c r="AT702" s="24" t="s">
        <v>156</v>
      </c>
      <c r="AU702" s="24" t="s">
        <v>84</v>
      </c>
    </row>
    <row r="703" s="11" customFormat="1">
      <c r="B703" s="236"/>
      <c r="C703" s="237"/>
      <c r="D703" s="233" t="s">
        <v>158</v>
      </c>
      <c r="E703" s="238" t="s">
        <v>22</v>
      </c>
      <c r="F703" s="239" t="s">
        <v>933</v>
      </c>
      <c r="G703" s="237"/>
      <c r="H703" s="240">
        <v>99.040000000000006</v>
      </c>
      <c r="I703" s="241"/>
      <c r="J703" s="237"/>
      <c r="K703" s="237"/>
      <c r="L703" s="242"/>
      <c r="M703" s="243"/>
      <c r="N703" s="244"/>
      <c r="O703" s="244"/>
      <c r="P703" s="244"/>
      <c r="Q703" s="244"/>
      <c r="R703" s="244"/>
      <c r="S703" s="244"/>
      <c r="T703" s="245"/>
      <c r="AT703" s="246" t="s">
        <v>158</v>
      </c>
      <c r="AU703" s="246" t="s">
        <v>84</v>
      </c>
      <c r="AV703" s="11" t="s">
        <v>84</v>
      </c>
      <c r="AW703" s="11" t="s">
        <v>39</v>
      </c>
      <c r="AX703" s="11" t="s">
        <v>75</v>
      </c>
      <c r="AY703" s="246" t="s">
        <v>147</v>
      </c>
    </row>
    <row r="704" s="11" customFormat="1">
      <c r="B704" s="236"/>
      <c r="C704" s="237"/>
      <c r="D704" s="233" t="s">
        <v>158</v>
      </c>
      <c r="E704" s="238" t="s">
        <v>22</v>
      </c>
      <c r="F704" s="239" t="s">
        <v>934</v>
      </c>
      <c r="G704" s="237"/>
      <c r="H704" s="240">
        <v>4.2000000000000002</v>
      </c>
      <c r="I704" s="241"/>
      <c r="J704" s="237"/>
      <c r="K704" s="237"/>
      <c r="L704" s="242"/>
      <c r="M704" s="243"/>
      <c r="N704" s="244"/>
      <c r="O704" s="244"/>
      <c r="P704" s="244"/>
      <c r="Q704" s="244"/>
      <c r="R704" s="244"/>
      <c r="S704" s="244"/>
      <c r="T704" s="245"/>
      <c r="AT704" s="246" t="s">
        <v>158</v>
      </c>
      <c r="AU704" s="246" t="s">
        <v>84</v>
      </c>
      <c r="AV704" s="11" t="s">
        <v>84</v>
      </c>
      <c r="AW704" s="11" t="s">
        <v>39</v>
      </c>
      <c r="AX704" s="11" t="s">
        <v>75</v>
      </c>
      <c r="AY704" s="246" t="s">
        <v>147</v>
      </c>
    </row>
    <row r="705" s="11" customFormat="1">
      <c r="B705" s="236"/>
      <c r="C705" s="237"/>
      <c r="D705" s="233" t="s">
        <v>158</v>
      </c>
      <c r="E705" s="238" t="s">
        <v>22</v>
      </c>
      <c r="F705" s="239" t="s">
        <v>935</v>
      </c>
      <c r="G705" s="237"/>
      <c r="H705" s="240">
        <v>2.6000000000000001</v>
      </c>
      <c r="I705" s="241"/>
      <c r="J705" s="237"/>
      <c r="K705" s="237"/>
      <c r="L705" s="242"/>
      <c r="M705" s="243"/>
      <c r="N705" s="244"/>
      <c r="O705" s="244"/>
      <c r="P705" s="244"/>
      <c r="Q705" s="244"/>
      <c r="R705" s="244"/>
      <c r="S705" s="244"/>
      <c r="T705" s="245"/>
      <c r="AT705" s="246" t="s">
        <v>158</v>
      </c>
      <c r="AU705" s="246" t="s">
        <v>84</v>
      </c>
      <c r="AV705" s="11" t="s">
        <v>84</v>
      </c>
      <c r="AW705" s="11" t="s">
        <v>39</v>
      </c>
      <c r="AX705" s="11" t="s">
        <v>75</v>
      </c>
      <c r="AY705" s="246" t="s">
        <v>147</v>
      </c>
    </row>
    <row r="706" s="12" customFormat="1">
      <c r="B706" s="247"/>
      <c r="C706" s="248"/>
      <c r="D706" s="233" t="s">
        <v>158</v>
      </c>
      <c r="E706" s="249" t="s">
        <v>22</v>
      </c>
      <c r="F706" s="250" t="s">
        <v>166</v>
      </c>
      <c r="G706" s="248"/>
      <c r="H706" s="251">
        <v>105.84</v>
      </c>
      <c r="I706" s="252"/>
      <c r="J706" s="248"/>
      <c r="K706" s="248"/>
      <c r="L706" s="253"/>
      <c r="M706" s="254"/>
      <c r="N706" s="255"/>
      <c r="O706" s="255"/>
      <c r="P706" s="255"/>
      <c r="Q706" s="255"/>
      <c r="R706" s="255"/>
      <c r="S706" s="255"/>
      <c r="T706" s="256"/>
      <c r="AT706" s="257" t="s">
        <v>158</v>
      </c>
      <c r="AU706" s="257" t="s">
        <v>84</v>
      </c>
      <c r="AV706" s="12" t="s">
        <v>154</v>
      </c>
      <c r="AW706" s="12" t="s">
        <v>39</v>
      </c>
      <c r="AX706" s="12" t="s">
        <v>24</v>
      </c>
      <c r="AY706" s="257" t="s">
        <v>147</v>
      </c>
    </row>
    <row r="707" s="1" customFormat="1" ht="16.5" customHeight="1">
      <c r="B707" s="46"/>
      <c r="C707" s="221" t="s">
        <v>936</v>
      </c>
      <c r="D707" s="221" t="s">
        <v>149</v>
      </c>
      <c r="E707" s="222" t="s">
        <v>937</v>
      </c>
      <c r="F707" s="223" t="s">
        <v>938</v>
      </c>
      <c r="G707" s="224" t="s">
        <v>277</v>
      </c>
      <c r="H707" s="225">
        <v>99.769999999999996</v>
      </c>
      <c r="I707" s="226"/>
      <c r="J707" s="227">
        <f>ROUND(I707*H707,2)</f>
        <v>0</v>
      </c>
      <c r="K707" s="223" t="s">
        <v>153</v>
      </c>
      <c r="L707" s="72"/>
      <c r="M707" s="228" t="s">
        <v>22</v>
      </c>
      <c r="N707" s="229" t="s">
        <v>46</v>
      </c>
      <c r="O707" s="47"/>
      <c r="P707" s="230">
        <f>O707*H707</f>
        <v>0</v>
      </c>
      <c r="Q707" s="230">
        <v>0</v>
      </c>
      <c r="R707" s="230">
        <f>Q707*H707</f>
        <v>0</v>
      </c>
      <c r="S707" s="230">
        <v>0.00167</v>
      </c>
      <c r="T707" s="231">
        <f>S707*H707</f>
        <v>0.16661590000000001</v>
      </c>
      <c r="AR707" s="24" t="s">
        <v>245</v>
      </c>
      <c r="AT707" s="24" t="s">
        <v>149</v>
      </c>
      <c r="AU707" s="24" t="s">
        <v>84</v>
      </c>
      <c r="AY707" s="24" t="s">
        <v>147</v>
      </c>
      <c r="BE707" s="232">
        <f>IF(N707="základní",J707,0)</f>
        <v>0</v>
      </c>
      <c r="BF707" s="232">
        <f>IF(N707="snížená",J707,0)</f>
        <v>0</v>
      </c>
      <c r="BG707" s="232">
        <f>IF(N707="zákl. přenesená",J707,0)</f>
        <v>0</v>
      </c>
      <c r="BH707" s="232">
        <f>IF(N707="sníž. přenesená",J707,0)</f>
        <v>0</v>
      </c>
      <c r="BI707" s="232">
        <f>IF(N707="nulová",J707,0)</f>
        <v>0</v>
      </c>
      <c r="BJ707" s="24" t="s">
        <v>24</v>
      </c>
      <c r="BK707" s="232">
        <f>ROUND(I707*H707,2)</f>
        <v>0</v>
      </c>
      <c r="BL707" s="24" t="s">
        <v>245</v>
      </c>
      <c r="BM707" s="24" t="s">
        <v>939</v>
      </c>
    </row>
    <row r="708" s="1" customFormat="1">
      <c r="B708" s="46"/>
      <c r="C708" s="74"/>
      <c r="D708" s="233" t="s">
        <v>156</v>
      </c>
      <c r="E708" s="74"/>
      <c r="F708" s="234" t="s">
        <v>940</v>
      </c>
      <c r="G708" s="74"/>
      <c r="H708" s="74"/>
      <c r="I708" s="191"/>
      <c r="J708" s="74"/>
      <c r="K708" s="74"/>
      <c r="L708" s="72"/>
      <c r="M708" s="235"/>
      <c r="N708" s="47"/>
      <c r="O708" s="47"/>
      <c r="P708" s="47"/>
      <c r="Q708" s="47"/>
      <c r="R708" s="47"/>
      <c r="S708" s="47"/>
      <c r="T708" s="95"/>
      <c r="AT708" s="24" t="s">
        <v>156</v>
      </c>
      <c r="AU708" s="24" t="s">
        <v>84</v>
      </c>
    </row>
    <row r="709" s="11" customFormat="1">
      <c r="B709" s="236"/>
      <c r="C709" s="237"/>
      <c r="D709" s="233" t="s">
        <v>158</v>
      </c>
      <c r="E709" s="238" t="s">
        <v>22</v>
      </c>
      <c r="F709" s="239" t="s">
        <v>941</v>
      </c>
      <c r="G709" s="237"/>
      <c r="H709" s="240">
        <v>1.8</v>
      </c>
      <c r="I709" s="241"/>
      <c r="J709" s="237"/>
      <c r="K709" s="237"/>
      <c r="L709" s="242"/>
      <c r="M709" s="243"/>
      <c r="N709" s="244"/>
      <c r="O709" s="244"/>
      <c r="P709" s="244"/>
      <c r="Q709" s="244"/>
      <c r="R709" s="244"/>
      <c r="S709" s="244"/>
      <c r="T709" s="245"/>
      <c r="AT709" s="246" t="s">
        <v>158</v>
      </c>
      <c r="AU709" s="246" t="s">
        <v>84</v>
      </c>
      <c r="AV709" s="11" t="s">
        <v>84</v>
      </c>
      <c r="AW709" s="11" t="s">
        <v>39</v>
      </c>
      <c r="AX709" s="11" t="s">
        <v>75</v>
      </c>
      <c r="AY709" s="246" t="s">
        <v>147</v>
      </c>
    </row>
    <row r="710" s="11" customFormat="1">
      <c r="B710" s="236"/>
      <c r="C710" s="237"/>
      <c r="D710" s="233" t="s">
        <v>158</v>
      </c>
      <c r="E710" s="238" t="s">
        <v>22</v>
      </c>
      <c r="F710" s="239" t="s">
        <v>942</v>
      </c>
      <c r="G710" s="237"/>
      <c r="H710" s="240">
        <v>0.54000000000000004</v>
      </c>
      <c r="I710" s="241"/>
      <c r="J710" s="237"/>
      <c r="K710" s="237"/>
      <c r="L710" s="242"/>
      <c r="M710" s="243"/>
      <c r="N710" s="244"/>
      <c r="O710" s="244"/>
      <c r="P710" s="244"/>
      <c r="Q710" s="244"/>
      <c r="R710" s="244"/>
      <c r="S710" s="244"/>
      <c r="T710" s="245"/>
      <c r="AT710" s="246" t="s">
        <v>158</v>
      </c>
      <c r="AU710" s="246" t="s">
        <v>84</v>
      </c>
      <c r="AV710" s="11" t="s">
        <v>84</v>
      </c>
      <c r="AW710" s="11" t="s">
        <v>39</v>
      </c>
      <c r="AX710" s="11" t="s">
        <v>75</v>
      </c>
      <c r="AY710" s="246" t="s">
        <v>147</v>
      </c>
    </row>
    <row r="711" s="11" customFormat="1">
      <c r="B711" s="236"/>
      <c r="C711" s="237"/>
      <c r="D711" s="233" t="s">
        <v>158</v>
      </c>
      <c r="E711" s="238" t="s">
        <v>22</v>
      </c>
      <c r="F711" s="239" t="s">
        <v>943</v>
      </c>
      <c r="G711" s="237"/>
      <c r="H711" s="240">
        <v>60.299999999999997</v>
      </c>
      <c r="I711" s="241"/>
      <c r="J711" s="237"/>
      <c r="K711" s="237"/>
      <c r="L711" s="242"/>
      <c r="M711" s="243"/>
      <c r="N711" s="244"/>
      <c r="O711" s="244"/>
      <c r="P711" s="244"/>
      <c r="Q711" s="244"/>
      <c r="R711" s="244"/>
      <c r="S711" s="244"/>
      <c r="T711" s="245"/>
      <c r="AT711" s="246" t="s">
        <v>158</v>
      </c>
      <c r="AU711" s="246" t="s">
        <v>84</v>
      </c>
      <c r="AV711" s="11" t="s">
        <v>84</v>
      </c>
      <c r="AW711" s="11" t="s">
        <v>39</v>
      </c>
      <c r="AX711" s="11" t="s">
        <v>75</v>
      </c>
      <c r="AY711" s="246" t="s">
        <v>147</v>
      </c>
    </row>
    <row r="712" s="11" customFormat="1">
      <c r="B712" s="236"/>
      <c r="C712" s="237"/>
      <c r="D712" s="233" t="s">
        <v>158</v>
      </c>
      <c r="E712" s="238" t="s">
        <v>22</v>
      </c>
      <c r="F712" s="239" t="s">
        <v>944</v>
      </c>
      <c r="G712" s="237"/>
      <c r="H712" s="240">
        <v>22.800000000000001</v>
      </c>
      <c r="I712" s="241"/>
      <c r="J712" s="237"/>
      <c r="K712" s="237"/>
      <c r="L712" s="242"/>
      <c r="M712" s="243"/>
      <c r="N712" s="244"/>
      <c r="O712" s="244"/>
      <c r="P712" s="244"/>
      <c r="Q712" s="244"/>
      <c r="R712" s="244"/>
      <c r="S712" s="244"/>
      <c r="T712" s="245"/>
      <c r="AT712" s="246" t="s">
        <v>158</v>
      </c>
      <c r="AU712" s="246" t="s">
        <v>84</v>
      </c>
      <c r="AV712" s="11" t="s">
        <v>84</v>
      </c>
      <c r="AW712" s="11" t="s">
        <v>39</v>
      </c>
      <c r="AX712" s="11" t="s">
        <v>75</v>
      </c>
      <c r="AY712" s="246" t="s">
        <v>147</v>
      </c>
    </row>
    <row r="713" s="11" customFormat="1">
      <c r="B713" s="236"/>
      <c r="C713" s="237"/>
      <c r="D713" s="233" t="s">
        <v>158</v>
      </c>
      <c r="E713" s="238" t="s">
        <v>22</v>
      </c>
      <c r="F713" s="239" t="s">
        <v>945</v>
      </c>
      <c r="G713" s="237"/>
      <c r="H713" s="240">
        <v>1.8</v>
      </c>
      <c r="I713" s="241"/>
      <c r="J713" s="237"/>
      <c r="K713" s="237"/>
      <c r="L713" s="242"/>
      <c r="M713" s="243"/>
      <c r="N713" s="244"/>
      <c r="O713" s="244"/>
      <c r="P713" s="244"/>
      <c r="Q713" s="244"/>
      <c r="R713" s="244"/>
      <c r="S713" s="244"/>
      <c r="T713" s="245"/>
      <c r="AT713" s="246" t="s">
        <v>158</v>
      </c>
      <c r="AU713" s="246" t="s">
        <v>84</v>
      </c>
      <c r="AV713" s="11" t="s">
        <v>84</v>
      </c>
      <c r="AW713" s="11" t="s">
        <v>39</v>
      </c>
      <c r="AX713" s="11" t="s">
        <v>75</v>
      </c>
      <c r="AY713" s="246" t="s">
        <v>147</v>
      </c>
    </row>
    <row r="714" s="11" customFormat="1">
      <c r="B714" s="236"/>
      <c r="C714" s="237"/>
      <c r="D714" s="233" t="s">
        <v>158</v>
      </c>
      <c r="E714" s="238" t="s">
        <v>22</v>
      </c>
      <c r="F714" s="239" t="s">
        <v>946</v>
      </c>
      <c r="G714" s="237"/>
      <c r="H714" s="240">
        <v>0.90000000000000002</v>
      </c>
      <c r="I714" s="241"/>
      <c r="J714" s="237"/>
      <c r="K714" s="237"/>
      <c r="L714" s="242"/>
      <c r="M714" s="243"/>
      <c r="N714" s="244"/>
      <c r="O714" s="244"/>
      <c r="P714" s="244"/>
      <c r="Q714" s="244"/>
      <c r="R714" s="244"/>
      <c r="S714" s="244"/>
      <c r="T714" s="245"/>
      <c r="AT714" s="246" t="s">
        <v>158</v>
      </c>
      <c r="AU714" s="246" t="s">
        <v>84</v>
      </c>
      <c r="AV714" s="11" t="s">
        <v>84</v>
      </c>
      <c r="AW714" s="11" t="s">
        <v>39</v>
      </c>
      <c r="AX714" s="11" t="s">
        <v>75</v>
      </c>
      <c r="AY714" s="246" t="s">
        <v>147</v>
      </c>
    </row>
    <row r="715" s="11" customFormat="1">
      <c r="B715" s="236"/>
      <c r="C715" s="237"/>
      <c r="D715" s="233" t="s">
        <v>158</v>
      </c>
      <c r="E715" s="238" t="s">
        <v>22</v>
      </c>
      <c r="F715" s="239" t="s">
        <v>947</v>
      </c>
      <c r="G715" s="237"/>
      <c r="H715" s="240">
        <v>2.3999999999999999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AT715" s="246" t="s">
        <v>158</v>
      </c>
      <c r="AU715" s="246" t="s">
        <v>84</v>
      </c>
      <c r="AV715" s="11" t="s">
        <v>84</v>
      </c>
      <c r="AW715" s="11" t="s">
        <v>39</v>
      </c>
      <c r="AX715" s="11" t="s">
        <v>75</v>
      </c>
      <c r="AY715" s="246" t="s">
        <v>147</v>
      </c>
    </row>
    <row r="716" s="11" customFormat="1">
      <c r="B716" s="236"/>
      <c r="C716" s="237"/>
      <c r="D716" s="233" t="s">
        <v>158</v>
      </c>
      <c r="E716" s="238" t="s">
        <v>22</v>
      </c>
      <c r="F716" s="239" t="s">
        <v>948</v>
      </c>
      <c r="G716" s="237"/>
      <c r="H716" s="240">
        <v>2.1000000000000001</v>
      </c>
      <c r="I716" s="241"/>
      <c r="J716" s="237"/>
      <c r="K716" s="237"/>
      <c r="L716" s="242"/>
      <c r="M716" s="243"/>
      <c r="N716" s="244"/>
      <c r="O716" s="244"/>
      <c r="P716" s="244"/>
      <c r="Q716" s="244"/>
      <c r="R716" s="244"/>
      <c r="S716" s="244"/>
      <c r="T716" s="245"/>
      <c r="AT716" s="246" t="s">
        <v>158</v>
      </c>
      <c r="AU716" s="246" t="s">
        <v>84</v>
      </c>
      <c r="AV716" s="11" t="s">
        <v>84</v>
      </c>
      <c r="AW716" s="11" t="s">
        <v>39</v>
      </c>
      <c r="AX716" s="11" t="s">
        <v>75</v>
      </c>
      <c r="AY716" s="246" t="s">
        <v>147</v>
      </c>
    </row>
    <row r="717" s="11" customFormat="1">
      <c r="B717" s="236"/>
      <c r="C717" s="237"/>
      <c r="D717" s="233" t="s">
        <v>158</v>
      </c>
      <c r="E717" s="238" t="s">
        <v>22</v>
      </c>
      <c r="F717" s="239" t="s">
        <v>949</v>
      </c>
      <c r="G717" s="237"/>
      <c r="H717" s="240">
        <v>3.2000000000000002</v>
      </c>
      <c r="I717" s="241"/>
      <c r="J717" s="237"/>
      <c r="K717" s="237"/>
      <c r="L717" s="242"/>
      <c r="M717" s="243"/>
      <c r="N717" s="244"/>
      <c r="O717" s="244"/>
      <c r="P717" s="244"/>
      <c r="Q717" s="244"/>
      <c r="R717" s="244"/>
      <c r="S717" s="244"/>
      <c r="T717" s="245"/>
      <c r="AT717" s="246" t="s">
        <v>158</v>
      </c>
      <c r="AU717" s="246" t="s">
        <v>84</v>
      </c>
      <c r="AV717" s="11" t="s">
        <v>84</v>
      </c>
      <c r="AW717" s="11" t="s">
        <v>39</v>
      </c>
      <c r="AX717" s="11" t="s">
        <v>75</v>
      </c>
      <c r="AY717" s="246" t="s">
        <v>147</v>
      </c>
    </row>
    <row r="718" s="11" customFormat="1">
      <c r="B718" s="236"/>
      <c r="C718" s="237"/>
      <c r="D718" s="233" t="s">
        <v>158</v>
      </c>
      <c r="E718" s="238" t="s">
        <v>22</v>
      </c>
      <c r="F718" s="239" t="s">
        <v>950</v>
      </c>
      <c r="G718" s="237"/>
      <c r="H718" s="240">
        <v>0.93000000000000005</v>
      </c>
      <c r="I718" s="241"/>
      <c r="J718" s="237"/>
      <c r="K718" s="237"/>
      <c r="L718" s="242"/>
      <c r="M718" s="243"/>
      <c r="N718" s="244"/>
      <c r="O718" s="244"/>
      <c r="P718" s="244"/>
      <c r="Q718" s="244"/>
      <c r="R718" s="244"/>
      <c r="S718" s="244"/>
      <c r="T718" s="245"/>
      <c r="AT718" s="246" t="s">
        <v>158</v>
      </c>
      <c r="AU718" s="246" t="s">
        <v>84</v>
      </c>
      <c r="AV718" s="11" t="s">
        <v>84</v>
      </c>
      <c r="AW718" s="11" t="s">
        <v>39</v>
      </c>
      <c r="AX718" s="11" t="s">
        <v>75</v>
      </c>
      <c r="AY718" s="246" t="s">
        <v>147</v>
      </c>
    </row>
    <row r="719" s="11" customFormat="1">
      <c r="B719" s="236"/>
      <c r="C719" s="237"/>
      <c r="D719" s="233" t="s">
        <v>158</v>
      </c>
      <c r="E719" s="238" t="s">
        <v>22</v>
      </c>
      <c r="F719" s="239" t="s">
        <v>951</v>
      </c>
      <c r="G719" s="237"/>
      <c r="H719" s="240">
        <v>2.1000000000000001</v>
      </c>
      <c r="I719" s="241"/>
      <c r="J719" s="237"/>
      <c r="K719" s="237"/>
      <c r="L719" s="242"/>
      <c r="M719" s="243"/>
      <c r="N719" s="244"/>
      <c r="O719" s="244"/>
      <c r="P719" s="244"/>
      <c r="Q719" s="244"/>
      <c r="R719" s="244"/>
      <c r="S719" s="244"/>
      <c r="T719" s="245"/>
      <c r="AT719" s="246" t="s">
        <v>158</v>
      </c>
      <c r="AU719" s="246" t="s">
        <v>84</v>
      </c>
      <c r="AV719" s="11" t="s">
        <v>84</v>
      </c>
      <c r="AW719" s="11" t="s">
        <v>39</v>
      </c>
      <c r="AX719" s="11" t="s">
        <v>75</v>
      </c>
      <c r="AY719" s="246" t="s">
        <v>147</v>
      </c>
    </row>
    <row r="720" s="11" customFormat="1">
      <c r="B720" s="236"/>
      <c r="C720" s="237"/>
      <c r="D720" s="233" t="s">
        <v>158</v>
      </c>
      <c r="E720" s="238" t="s">
        <v>22</v>
      </c>
      <c r="F720" s="239" t="s">
        <v>952</v>
      </c>
      <c r="G720" s="237"/>
      <c r="H720" s="240">
        <v>0.90000000000000002</v>
      </c>
      <c r="I720" s="241"/>
      <c r="J720" s="237"/>
      <c r="K720" s="237"/>
      <c r="L720" s="242"/>
      <c r="M720" s="243"/>
      <c r="N720" s="244"/>
      <c r="O720" s="244"/>
      <c r="P720" s="244"/>
      <c r="Q720" s="244"/>
      <c r="R720" s="244"/>
      <c r="S720" s="244"/>
      <c r="T720" s="245"/>
      <c r="AT720" s="246" t="s">
        <v>158</v>
      </c>
      <c r="AU720" s="246" t="s">
        <v>84</v>
      </c>
      <c r="AV720" s="11" t="s">
        <v>84</v>
      </c>
      <c r="AW720" s="11" t="s">
        <v>39</v>
      </c>
      <c r="AX720" s="11" t="s">
        <v>75</v>
      </c>
      <c r="AY720" s="246" t="s">
        <v>147</v>
      </c>
    </row>
    <row r="721" s="12" customFormat="1">
      <c r="B721" s="247"/>
      <c r="C721" s="248"/>
      <c r="D721" s="233" t="s">
        <v>158</v>
      </c>
      <c r="E721" s="249" t="s">
        <v>22</v>
      </c>
      <c r="F721" s="250" t="s">
        <v>166</v>
      </c>
      <c r="G721" s="248"/>
      <c r="H721" s="251">
        <v>99.769999999999996</v>
      </c>
      <c r="I721" s="252"/>
      <c r="J721" s="248"/>
      <c r="K721" s="248"/>
      <c r="L721" s="253"/>
      <c r="M721" s="254"/>
      <c r="N721" s="255"/>
      <c r="O721" s="255"/>
      <c r="P721" s="255"/>
      <c r="Q721" s="255"/>
      <c r="R721" s="255"/>
      <c r="S721" s="255"/>
      <c r="T721" s="256"/>
      <c r="AT721" s="257" t="s">
        <v>158</v>
      </c>
      <c r="AU721" s="257" t="s">
        <v>84</v>
      </c>
      <c r="AV721" s="12" t="s">
        <v>154</v>
      </c>
      <c r="AW721" s="12" t="s">
        <v>39</v>
      </c>
      <c r="AX721" s="12" t="s">
        <v>24</v>
      </c>
      <c r="AY721" s="257" t="s">
        <v>147</v>
      </c>
    </row>
    <row r="722" s="1" customFormat="1" ht="25.5" customHeight="1">
      <c r="B722" s="46"/>
      <c r="C722" s="221" t="s">
        <v>953</v>
      </c>
      <c r="D722" s="221" t="s">
        <v>149</v>
      </c>
      <c r="E722" s="222" t="s">
        <v>954</v>
      </c>
      <c r="F722" s="223" t="s">
        <v>955</v>
      </c>
      <c r="G722" s="224" t="s">
        <v>277</v>
      </c>
      <c r="H722" s="225">
        <v>50.219999999999999</v>
      </c>
      <c r="I722" s="226"/>
      <c r="J722" s="227">
        <f>ROUND(I722*H722,2)</f>
        <v>0</v>
      </c>
      <c r="K722" s="223" t="s">
        <v>153</v>
      </c>
      <c r="L722" s="72"/>
      <c r="M722" s="228" t="s">
        <v>22</v>
      </c>
      <c r="N722" s="229" t="s">
        <v>46</v>
      </c>
      <c r="O722" s="47"/>
      <c r="P722" s="230">
        <f>O722*H722</f>
        <v>0</v>
      </c>
      <c r="Q722" s="230">
        <v>0.00063000000000000003</v>
      </c>
      <c r="R722" s="230">
        <f>Q722*H722</f>
        <v>0.031638600000000003</v>
      </c>
      <c r="S722" s="230">
        <v>0</v>
      </c>
      <c r="T722" s="231">
        <f>S722*H722</f>
        <v>0</v>
      </c>
      <c r="AR722" s="24" t="s">
        <v>245</v>
      </c>
      <c r="AT722" s="24" t="s">
        <v>149</v>
      </c>
      <c r="AU722" s="24" t="s">
        <v>84</v>
      </c>
      <c r="AY722" s="24" t="s">
        <v>147</v>
      </c>
      <c r="BE722" s="232">
        <f>IF(N722="základní",J722,0)</f>
        <v>0</v>
      </c>
      <c r="BF722" s="232">
        <f>IF(N722="snížená",J722,0)</f>
        <v>0</v>
      </c>
      <c r="BG722" s="232">
        <f>IF(N722="zákl. přenesená",J722,0)</f>
        <v>0</v>
      </c>
      <c r="BH722" s="232">
        <f>IF(N722="sníž. přenesená",J722,0)</f>
        <v>0</v>
      </c>
      <c r="BI722" s="232">
        <f>IF(N722="nulová",J722,0)</f>
        <v>0</v>
      </c>
      <c r="BJ722" s="24" t="s">
        <v>24</v>
      </c>
      <c r="BK722" s="232">
        <f>ROUND(I722*H722,2)</f>
        <v>0</v>
      </c>
      <c r="BL722" s="24" t="s">
        <v>245</v>
      </c>
      <c r="BM722" s="24" t="s">
        <v>956</v>
      </c>
    </row>
    <row r="723" s="1" customFormat="1">
      <c r="B723" s="46"/>
      <c r="C723" s="74"/>
      <c r="D723" s="233" t="s">
        <v>156</v>
      </c>
      <c r="E723" s="74"/>
      <c r="F723" s="234" t="s">
        <v>957</v>
      </c>
      <c r="G723" s="74"/>
      <c r="H723" s="74"/>
      <c r="I723" s="191"/>
      <c r="J723" s="74"/>
      <c r="K723" s="74"/>
      <c r="L723" s="72"/>
      <c r="M723" s="235"/>
      <c r="N723" s="47"/>
      <c r="O723" s="47"/>
      <c r="P723" s="47"/>
      <c r="Q723" s="47"/>
      <c r="R723" s="47"/>
      <c r="S723" s="47"/>
      <c r="T723" s="95"/>
      <c r="AT723" s="24" t="s">
        <v>156</v>
      </c>
      <c r="AU723" s="24" t="s">
        <v>84</v>
      </c>
    </row>
    <row r="724" s="11" customFormat="1">
      <c r="B724" s="236"/>
      <c r="C724" s="237"/>
      <c r="D724" s="233" t="s">
        <v>158</v>
      </c>
      <c r="E724" s="238" t="s">
        <v>22</v>
      </c>
      <c r="F724" s="239" t="s">
        <v>958</v>
      </c>
      <c r="G724" s="237"/>
      <c r="H724" s="240">
        <v>8.2200000000000006</v>
      </c>
      <c r="I724" s="241"/>
      <c r="J724" s="237"/>
      <c r="K724" s="237"/>
      <c r="L724" s="242"/>
      <c r="M724" s="243"/>
      <c r="N724" s="244"/>
      <c r="O724" s="244"/>
      <c r="P724" s="244"/>
      <c r="Q724" s="244"/>
      <c r="R724" s="244"/>
      <c r="S724" s="244"/>
      <c r="T724" s="245"/>
      <c r="AT724" s="246" t="s">
        <v>158</v>
      </c>
      <c r="AU724" s="246" t="s">
        <v>84</v>
      </c>
      <c r="AV724" s="11" t="s">
        <v>84</v>
      </c>
      <c r="AW724" s="11" t="s">
        <v>39</v>
      </c>
      <c r="AX724" s="11" t="s">
        <v>75</v>
      </c>
      <c r="AY724" s="246" t="s">
        <v>147</v>
      </c>
    </row>
    <row r="725" s="11" customFormat="1">
      <c r="B725" s="236"/>
      <c r="C725" s="237"/>
      <c r="D725" s="233" t="s">
        <v>158</v>
      </c>
      <c r="E725" s="238" t="s">
        <v>22</v>
      </c>
      <c r="F725" s="239" t="s">
        <v>871</v>
      </c>
      <c r="G725" s="237"/>
      <c r="H725" s="240">
        <v>42</v>
      </c>
      <c r="I725" s="241"/>
      <c r="J725" s="237"/>
      <c r="K725" s="237"/>
      <c r="L725" s="242"/>
      <c r="M725" s="243"/>
      <c r="N725" s="244"/>
      <c r="O725" s="244"/>
      <c r="P725" s="244"/>
      <c r="Q725" s="244"/>
      <c r="R725" s="244"/>
      <c r="S725" s="244"/>
      <c r="T725" s="245"/>
      <c r="AT725" s="246" t="s">
        <v>158</v>
      </c>
      <c r="AU725" s="246" t="s">
        <v>84</v>
      </c>
      <c r="AV725" s="11" t="s">
        <v>84</v>
      </c>
      <c r="AW725" s="11" t="s">
        <v>39</v>
      </c>
      <c r="AX725" s="11" t="s">
        <v>75</v>
      </c>
      <c r="AY725" s="246" t="s">
        <v>147</v>
      </c>
    </row>
    <row r="726" s="12" customFormat="1">
      <c r="B726" s="247"/>
      <c r="C726" s="248"/>
      <c r="D726" s="233" t="s">
        <v>158</v>
      </c>
      <c r="E726" s="249" t="s">
        <v>22</v>
      </c>
      <c r="F726" s="250" t="s">
        <v>166</v>
      </c>
      <c r="G726" s="248"/>
      <c r="H726" s="251">
        <v>50.219999999999999</v>
      </c>
      <c r="I726" s="252"/>
      <c r="J726" s="248"/>
      <c r="K726" s="248"/>
      <c r="L726" s="253"/>
      <c r="M726" s="254"/>
      <c r="N726" s="255"/>
      <c r="O726" s="255"/>
      <c r="P726" s="255"/>
      <c r="Q726" s="255"/>
      <c r="R726" s="255"/>
      <c r="S726" s="255"/>
      <c r="T726" s="256"/>
      <c r="AT726" s="257" t="s">
        <v>158</v>
      </c>
      <c r="AU726" s="257" t="s">
        <v>84</v>
      </c>
      <c r="AV726" s="12" t="s">
        <v>154</v>
      </c>
      <c r="AW726" s="12" t="s">
        <v>39</v>
      </c>
      <c r="AX726" s="12" t="s">
        <v>24</v>
      </c>
      <c r="AY726" s="257" t="s">
        <v>147</v>
      </c>
    </row>
    <row r="727" s="1" customFormat="1" ht="16.5" customHeight="1">
      <c r="B727" s="46"/>
      <c r="C727" s="221" t="s">
        <v>959</v>
      </c>
      <c r="D727" s="221" t="s">
        <v>149</v>
      </c>
      <c r="E727" s="222" t="s">
        <v>960</v>
      </c>
      <c r="F727" s="223" t="s">
        <v>961</v>
      </c>
      <c r="G727" s="224" t="s">
        <v>152</v>
      </c>
      <c r="H727" s="225">
        <v>768.28700000000003</v>
      </c>
      <c r="I727" s="226"/>
      <c r="J727" s="227">
        <f>ROUND(I727*H727,2)</f>
        <v>0</v>
      </c>
      <c r="K727" s="223" t="s">
        <v>153</v>
      </c>
      <c r="L727" s="72"/>
      <c r="M727" s="228" t="s">
        <v>22</v>
      </c>
      <c r="N727" s="229" t="s">
        <v>46</v>
      </c>
      <c r="O727" s="47"/>
      <c r="P727" s="230">
        <f>O727*H727</f>
        <v>0</v>
      </c>
      <c r="Q727" s="230">
        <v>0</v>
      </c>
      <c r="R727" s="230">
        <f>Q727*H727</f>
        <v>0</v>
      </c>
      <c r="S727" s="230">
        <v>0</v>
      </c>
      <c r="T727" s="231">
        <f>S727*H727</f>
        <v>0</v>
      </c>
      <c r="AR727" s="24" t="s">
        <v>245</v>
      </c>
      <c r="AT727" s="24" t="s">
        <v>149</v>
      </c>
      <c r="AU727" s="24" t="s">
        <v>84</v>
      </c>
      <c r="AY727" s="24" t="s">
        <v>147</v>
      </c>
      <c r="BE727" s="232">
        <f>IF(N727="základní",J727,0)</f>
        <v>0</v>
      </c>
      <c r="BF727" s="232">
        <f>IF(N727="snížená",J727,0)</f>
        <v>0</v>
      </c>
      <c r="BG727" s="232">
        <f>IF(N727="zákl. přenesená",J727,0)</f>
        <v>0</v>
      </c>
      <c r="BH727" s="232">
        <f>IF(N727="sníž. přenesená",J727,0)</f>
        <v>0</v>
      </c>
      <c r="BI727" s="232">
        <f>IF(N727="nulová",J727,0)</f>
        <v>0</v>
      </c>
      <c r="BJ727" s="24" t="s">
        <v>24</v>
      </c>
      <c r="BK727" s="232">
        <f>ROUND(I727*H727,2)</f>
        <v>0</v>
      </c>
      <c r="BL727" s="24" t="s">
        <v>245</v>
      </c>
      <c r="BM727" s="24" t="s">
        <v>962</v>
      </c>
    </row>
    <row r="728" s="1" customFormat="1">
      <c r="B728" s="46"/>
      <c r="C728" s="74"/>
      <c r="D728" s="233" t="s">
        <v>156</v>
      </c>
      <c r="E728" s="74"/>
      <c r="F728" s="234" t="s">
        <v>963</v>
      </c>
      <c r="G728" s="74"/>
      <c r="H728" s="74"/>
      <c r="I728" s="191"/>
      <c r="J728" s="74"/>
      <c r="K728" s="74"/>
      <c r="L728" s="72"/>
      <c r="M728" s="235"/>
      <c r="N728" s="47"/>
      <c r="O728" s="47"/>
      <c r="P728" s="47"/>
      <c r="Q728" s="47"/>
      <c r="R728" s="47"/>
      <c r="S728" s="47"/>
      <c r="T728" s="95"/>
      <c r="AT728" s="24" t="s">
        <v>156</v>
      </c>
      <c r="AU728" s="24" t="s">
        <v>84</v>
      </c>
    </row>
    <row r="729" s="11" customFormat="1">
      <c r="B729" s="236"/>
      <c r="C729" s="237"/>
      <c r="D729" s="233" t="s">
        <v>158</v>
      </c>
      <c r="E729" s="238" t="s">
        <v>22</v>
      </c>
      <c r="F729" s="239" t="s">
        <v>964</v>
      </c>
      <c r="G729" s="237"/>
      <c r="H729" s="240">
        <v>231.79499999999999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AT729" s="246" t="s">
        <v>158</v>
      </c>
      <c r="AU729" s="246" t="s">
        <v>84</v>
      </c>
      <c r="AV729" s="11" t="s">
        <v>84</v>
      </c>
      <c r="AW729" s="11" t="s">
        <v>39</v>
      </c>
      <c r="AX729" s="11" t="s">
        <v>75</v>
      </c>
      <c r="AY729" s="246" t="s">
        <v>147</v>
      </c>
    </row>
    <row r="730" s="11" customFormat="1">
      <c r="B730" s="236"/>
      <c r="C730" s="237"/>
      <c r="D730" s="233" t="s">
        <v>158</v>
      </c>
      <c r="E730" s="238" t="s">
        <v>22</v>
      </c>
      <c r="F730" s="239" t="s">
        <v>878</v>
      </c>
      <c r="G730" s="237"/>
      <c r="H730" s="240">
        <v>116.80500000000001</v>
      </c>
      <c r="I730" s="241"/>
      <c r="J730" s="237"/>
      <c r="K730" s="237"/>
      <c r="L730" s="242"/>
      <c r="M730" s="243"/>
      <c r="N730" s="244"/>
      <c r="O730" s="244"/>
      <c r="P730" s="244"/>
      <c r="Q730" s="244"/>
      <c r="R730" s="244"/>
      <c r="S730" s="244"/>
      <c r="T730" s="245"/>
      <c r="AT730" s="246" t="s">
        <v>158</v>
      </c>
      <c r="AU730" s="246" t="s">
        <v>84</v>
      </c>
      <c r="AV730" s="11" t="s">
        <v>84</v>
      </c>
      <c r="AW730" s="11" t="s">
        <v>39</v>
      </c>
      <c r="AX730" s="11" t="s">
        <v>75</v>
      </c>
      <c r="AY730" s="246" t="s">
        <v>147</v>
      </c>
    </row>
    <row r="731" s="11" customFormat="1">
      <c r="B731" s="236"/>
      <c r="C731" s="237"/>
      <c r="D731" s="233" t="s">
        <v>158</v>
      </c>
      <c r="E731" s="238" t="s">
        <v>22</v>
      </c>
      <c r="F731" s="239" t="s">
        <v>965</v>
      </c>
      <c r="G731" s="237"/>
      <c r="H731" s="240">
        <v>289.52199999999999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AT731" s="246" t="s">
        <v>158</v>
      </c>
      <c r="AU731" s="246" t="s">
        <v>84</v>
      </c>
      <c r="AV731" s="11" t="s">
        <v>84</v>
      </c>
      <c r="AW731" s="11" t="s">
        <v>39</v>
      </c>
      <c r="AX731" s="11" t="s">
        <v>75</v>
      </c>
      <c r="AY731" s="246" t="s">
        <v>147</v>
      </c>
    </row>
    <row r="732" s="11" customFormat="1">
      <c r="B732" s="236"/>
      <c r="C732" s="237"/>
      <c r="D732" s="233" t="s">
        <v>158</v>
      </c>
      <c r="E732" s="238" t="s">
        <v>22</v>
      </c>
      <c r="F732" s="239" t="s">
        <v>880</v>
      </c>
      <c r="G732" s="237"/>
      <c r="H732" s="240">
        <v>121.94499999999999</v>
      </c>
      <c r="I732" s="241"/>
      <c r="J732" s="237"/>
      <c r="K732" s="237"/>
      <c r="L732" s="242"/>
      <c r="M732" s="243"/>
      <c r="N732" s="244"/>
      <c r="O732" s="244"/>
      <c r="P732" s="244"/>
      <c r="Q732" s="244"/>
      <c r="R732" s="244"/>
      <c r="S732" s="244"/>
      <c r="T732" s="245"/>
      <c r="AT732" s="246" t="s">
        <v>158</v>
      </c>
      <c r="AU732" s="246" t="s">
        <v>84</v>
      </c>
      <c r="AV732" s="11" t="s">
        <v>84</v>
      </c>
      <c r="AW732" s="11" t="s">
        <v>39</v>
      </c>
      <c r="AX732" s="11" t="s">
        <v>75</v>
      </c>
      <c r="AY732" s="246" t="s">
        <v>147</v>
      </c>
    </row>
    <row r="733" s="11" customFormat="1">
      <c r="B733" s="236"/>
      <c r="C733" s="237"/>
      <c r="D733" s="233" t="s">
        <v>158</v>
      </c>
      <c r="E733" s="238" t="s">
        <v>22</v>
      </c>
      <c r="F733" s="239" t="s">
        <v>958</v>
      </c>
      <c r="G733" s="237"/>
      <c r="H733" s="240">
        <v>8.2200000000000006</v>
      </c>
      <c r="I733" s="241"/>
      <c r="J733" s="237"/>
      <c r="K733" s="237"/>
      <c r="L733" s="242"/>
      <c r="M733" s="243"/>
      <c r="N733" s="244"/>
      <c r="O733" s="244"/>
      <c r="P733" s="244"/>
      <c r="Q733" s="244"/>
      <c r="R733" s="244"/>
      <c r="S733" s="244"/>
      <c r="T733" s="245"/>
      <c r="AT733" s="246" t="s">
        <v>158</v>
      </c>
      <c r="AU733" s="246" t="s">
        <v>84</v>
      </c>
      <c r="AV733" s="11" t="s">
        <v>84</v>
      </c>
      <c r="AW733" s="11" t="s">
        <v>39</v>
      </c>
      <c r="AX733" s="11" t="s">
        <v>75</v>
      </c>
      <c r="AY733" s="246" t="s">
        <v>147</v>
      </c>
    </row>
    <row r="734" s="12" customFormat="1">
      <c r="B734" s="247"/>
      <c r="C734" s="248"/>
      <c r="D734" s="233" t="s">
        <v>158</v>
      </c>
      <c r="E734" s="249" t="s">
        <v>22</v>
      </c>
      <c r="F734" s="250" t="s">
        <v>166</v>
      </c>
      <c r="G734" s="248"/>
      <c r="H734" s="251">
        <v>768.28700000000003</v>
      </c>
      <c r="I734" s="252"/>
      <c r="J734" s="248"/>
      <c r="K734" s="248"/>
      <c r="L734" s="253"/>
      <c r="M734" s="254"/>
      <c r="N734" s="255"/>
      <c r="O734" s="255"/>
      <c r="P734" s="255"/>
      <c r="Q734" s="255"/>
      <c r="R734" s="255"/>
      <c r="S734" s="255"/>
      <c r="T734" s="256"/>
      <c r="AT734" s="257" t="s">
        <v>158</v>
      </c>
      <c r="AU734" s="257" t="s">
        <v>84</v>
      </c>
      <c r="AV734" s="12" t="s">
        <v>154</v>
      </c>
      <c r="AW734" s="12" t="s">
        <v>39</v>
      </c>
      <c r="AX734" s="12" t="s">
        <v>24</v>
      </c>
      <c r="AY734" s="257" t="s">
        <v>147</v>
      </c>
    </row>
    <row r="735" s="1" customFormat="1" ht="16.5" customHeight="1">
      <c r="B735" s="46"/>
      <c r="C735" s="258" t="s">
        <v>966</v>
      </c>
      <c r="D735" s="258" t="s">
        <v>235</v>
      </c>
      <c r="E735" s="259" t="s">
        <v>967</v>
      </c>
      <c r="F735" s="260" t="s">
        <v>968</v>
      </c>
      <c r="G735" s="261" t="s">
        <v>152</v>
      </c>
      <c r="H735" s="262">
        <v>768.28700000000003</v>
      </c>
      <c r="I735" s="263"/>
      <c r="J735" s="264">
        <f>ROUND(I735*H735,2)</f>
        <v>0</v>
      </c>
      <c r="K735" s="260" t="s">
        <v>326</v>
      </c>
      <c r="L735" s="265"/>
      <c r="M735" s="266" t="s">
        <v>22</v>
      </c>
      <c r="N735" s="267" t="s">
        <v>46</v>
      </c>
      <c r="O735" s="47"/>
      <c r="P735" s="230">
        <f>O735*H735</f>
        <v>0</v>
      </c>
      <c r="Q735" s="230">
        <v>0.01008</v>
      </c>
      <c r="R735" s="230">
        <f>Q735*H735</f>
        <v>7.7443329600000004</v>
      </c>
      <c r="S735" s="230">
        <v>0</v>
      </c>
      <c r="T735" s="231">
        <f>S735*H735</f>
        <v>0</v>
      </c>
      <c r="AR735" s="24" t="s">
        <v>372</v>
      </c>
      <c r="AT735" s="24" t="s">
        <v>235</v>
      </c>
      <c r="AU735" s="24" t="s">
        <v>84</v>
      </c>
      <c r="AY735" s="24" t="s">
        <v>147</v>
      </c>
      <c r="BE735" s="232">
        <f>IF(N735="základní",J735,0)</f>
        <v>0</v>
      </c>
      <c r="BF735" s="232">
        <f>IF(N735="snížená",J735,0)</f>
        <v>0</v>
      </c>
      <c r="BG735" s="232">
        <f>IF(N735="zákl. přenesená",J735,0)</f>
        <v>0</v>
      </c>
      <c r="BH735" s="232">
        <f>IF(N735="sníž. přenesená",J735,0)</f>
        <v>0</v>
      </c>
      <c r="BI735" s="232">
        <f>IF(N735="nulová",J735,0)</f>
        <v>0</v>
      </c>
      <c r="BJ735" s="24" t="s">
        <v>24</v>
      </c>
      <c r="BK735" s="232">
        <f>ROUND(I735*H735,2)</f>
        <v>0</v>
      </c>
      <c r="BL735" s="24" t="s">
        <v>245</v>
      </c>
      <c r="BM735" s="24" t="s">
        <v>969</v>
      </c>
    </row>
    <row r="736" s="1" customFormat="1">
      <c r="B736" s="46"/>
      <c r="C736" s="74"/>
      <c r="D736" s="233" t="s">
        <v>156</v>
      </c>
      <c r="E736" s="74"/>
      <c r="F736" s="234" t="s">
        <v>970</v>
      </c>
      <c r="G736" s="74"/>
      <c r="H736" s="74"/>
      <c r="I736" s="191"/>
      <c r="J736" s="74"/>
      <c r="K736" s="74"/>
      <c r="L736" s="72"/>
      <c r="M736" s="235"/>
      <c r="N736" s="47"/>
      <c r="O736" s="47"/>
      <c r="P736" s="47"/>
      <c r="Q736" s="47"/>
      <c r="R736" s="47"/>
      <c r="S736" s="47"/>
      <c r="T736" s="95"/>
      <c r="AT736" s="24" t="s">
        <v>156</v>
      </c>
      <c r="AU736" s="24" t="s">
        <v>84</v>
      </c>
    </row>
    <row r="737" s="1" customFormat="1" ht="16.5" customHeight="1">
      <c r="B737" s="46"/>
      <c r="C737" s="221" t="s">
        <v>971</v>
      </c>
      <c r="D737" s="221" t="s">
        <v>149</v>
      </c>
      <c r="E737" s="222" t="s">
        <v>972</v>
      </c>
      <c r="F737" s="223" t="s">
        <v>973</v>
      </c>
      <c r="G737" s="224" t="s">
        <v>277</v>
      </c>
      <c r="H737" s="225">
        <v>426</v>
      </c>
      <c r="I737" s="226"/>
      <c r="J737" s="227">
        <f>ROUND(I737*H737,2)</f>
        <v>0</v>
      </c>
      <c r="K737" s="223" t="s">
        <v>153</v>
      </c>
      <c r="L737" s="72"/>
      <c r="M737" s="228" t="s">
        <v>22</v>
      </c>
      <c r="N737" s="229" t="s">
        <v>46</v>
      </c>
      <c r="O737" s="47"/>
      <c r="P737" s="230">
        <f>O737*H737</f>
        <v>0</v>
      </c>
      <c r="Q737" s="230">
        <v>0.0012800000000000001</v>
      </c>
      <c r="R737" s="230">
        <f>Q737*H737</f>
        <v>0.5452800000000001</v>
      </c>
      <c r="S737" s="230">
        <v>0</v>
      </c>
      <c r="T737" s="231">
        <f>S737*H737</f>
        <v>0</v>
      </c>
      <c r="AR737" s="24" t="s">
        <v>245</v>
      </c>
      <c r="AT737" s="24" t="s">
        <v>149</v>
      </c>
      <c r="AU737" s="24" t="s">
        <v>84</v>
      </c>
      <c r="AY737" s="24" t="s">
        <v>147</v>
      </c>
      <c r="BE737" s="232">
        <f>IF(N737="základní",J737,0)</f>
        <v>0</v>
      </c>
      <c r="BF737" s="232">
        <f>IF(N737="snížená",J737,0)</f>
        <v>0</v>
      </c>
      <c r="BG737" s="232">
        <f>IF(N737="zákl. přenesená",J737,0)</f>
        <v>0</v>
      </c>
      <c r="BH737" s="232">
        <f>IF(N737="sníž. přenesená",J737,0)</f>
        <v>0</v>
      </c>
      <c r="BI737" s="232">
        <f>IF(N737="nulová",J737,0)</f>
        <v>0</v>
      </c>
      <c r="BJ737" s="24" t="s">
        <v>24</v>
      </c>
      <c r="BK737" s="232">
        <f>ROUND(I737*H737,2)</f>
        <v>0</v>
      </c>
      <c r="BL737" s="24" t="s">
        <v>245</v>
      </c>
      <c r="BM737" s="24" t="s">
        <v>974</v>
      </c>
    </row>
    <row r="738" s="1" customFormat="1">
      <c r="B738" s="46"/>
      <c r="C738" s="74"/>
      <c r="D738" s="233" t="s">
        <v>156</v>
      </c>
      <c r="E738" s="74"/>
      <c r="F738" s="234" t="s">
        <v>975</v>
      </c>
      <c r="G738" s="74"/>
      <c r="H738" s="74"/>
      <c r="I738" s="191"/>
      <c r="J738" s="74"/>
      <c r="K738" s="74"/>
      <c r="L738" s="72"/>
      <c r="M738" s="235"/>
      <c r="N738" s="47"/>
      <c r="O738" s="47"/>
      <c r="P738" s="47"/>
      <c r="Q738" s="47"/>
      <c r="R738" s="47"/>
      <c r="S738" s="47"/>
      <c r="T738" s="95"/>
      <c r="AT738" s="24" t="s">
        <v>156</v>
      </c>
      <c r="AU738" s="24" t="s">
        <v>84</v>
      </c>
    </row>
    <row r="739" s="11" customFormat="1">
      <c r="B739" s="236"/>
      <c r="C739" s="237"/>
      <c r="D739" s="233" t="s">
        <v>158</v>
      </c>
      <c r="E739" s="238" t="s">
        <v>22</v>
      </c>
      <c r="F739" s="239" t="s">
        <v>976</v>
      </c>
      <c r="G739" s="237"/>
      <c r="H739" s="240">
        <v>102</v>
      </c>
      <c r="I739" s="241"/>
      <c r="J739" s="237"/>
      <c r="K739" s="237"/>
      <c r="L739" s="242"/>
      <c r="M739" s="243"/>
      <c r="N739" s="244"/>
      <c r="O739" s="244"/>
      <c r="P739" s="244"/>
      <c r="Q739" s="244"/>
      <c r="R739" s="244"/>
      <c r="S739" s="244"/>
      <c r="T739" s="245"/>
      <c r="AT739" s="246" t="s">
        <v>158</v>
      </c>
      <c r="AU739" s="246" t="s">
        <v>84</v>
      </c>
      <c r="AV739" s="11" t="s">
        <v>84</v>
      </c>
      <c r="AW739" s="11" t="s">
        <v>39</v>
      </c>
      <c r="AX739" s="11" t="s">
        <v>75</v>
      </c>
      <c r="AY739" s="246" t="s">
        <v>147</v>
      </c>
    </row>
    <row r="740" s="11" customFormat="1">
      <c r="B740" s="236"/>
      <c r="C740" s="237"/>
      <c r="D740" s="233" t="s">
        <v>158</v>
      </c>
      <c r="E740" s="238" t="s">
        <v>22</v>
      </c>
      <c r="F740" s="239" t="s">
        <v>977</v>
      </c>
      <c r="G740" s="237"/>
      <c r="H740" s="240">
        <v>105</v>
      </c>
      <c r="I740" s="241"/>
      <c r="J740" s="237"/>
      <c r="K740" s="237"/>
      <c r="L740" s="242"/>
      <c r="M740" s="243"/>
      <c r="N740" s="244"/>
      <c r="O740" s="244"/>
      <c r="P740" s="244"/>
      <c r="Q740" s="244"/>
      <c r="R740" s="244"/>
      <c r="S740" s="244"/>
      <c r="T740" s="245"/>
      <c r="AT740" s="246" t="s">
        <v>158</v>
      </c>
      <c r="AU740" s="246" t="s">
        <v>84</v>
      </c>
      <c r="AV740" s="11" t="s">
        <v>84</v>
      </c>
      <c r="AW740" s="11" t="s">
        <v>39</v>
      </c>
      <c r="AX740" s="11" t="s">
        <v>75</v>
      </c>
      <c r="AY740" s="246" t="s">
        <v>147</v>
      </c>
    </row>
    <row r="741" s="11" customFormat="1">
      <c r="B741" s="236"/>
      <c r="C741" s="237"/>
      <c r="D741" s="233" t="s">
        <v>158</v>
      </c>
      <c r="E741" s="238" t="s">
        <v>22</v>
      </c>
      <c r="F741" s="239" t="s">
        <v>978</v>
      </c>
      <c r="G741" s="237"/>
      <c r="H741" s="240">
        <v>105</v>
      </c>
      <c r="I741" s="241"/>
      <c r="J741" s="237"/>
      <c r="K741" s="237"/>
      <c r="L741" s="242"/>
      <c r="M741" s="243"/>
      <c r="N741" s="244"/>
      <c r="O741" s="244"/>
      <c r="P741" s="244"/>
      <c r="Q741" s="244"/>
      <c r="R741" s="244"/>
      <c r="S741" s="244"/>
      <c r="T741" s="245"/>
      <c r="AT741" s="246" t="s">
        <v>158</v>
      </c>
      <c r="AU741" s="246" t="s">
        <v>84</v>
      </c>
      <c r="AV741" s="11" t="s">
        <v>84</v>
      </c>
      <c r="AW741" s="11" t="s">
        <v>39</v>
      </c>
      <c r="AX741" s="11" t="s">
        <v>75</v>
      </c>
      <c r="AY741" s="246" t="s">
        <v>147</v>
      </c>
    </row>
    <row r="742" s="11" customFormat="1">
      <c r="B742" s="236"/>
      <c r="C742" s="237"/>
      <c r="D742" s="233" t="s">
        <v>158</v>
      </c>
      <c r="E742" s="238" t="s">
        <v>22</v>
      </c>
      <c r="F742" s="239" t="s">
        <v>979</v>
      </c>
      <c r="G742" s="237"/>
      <c r="H742" s="240">
        <v>3</v>
      </c>
      <c r="I742" s="241"/>
      <c r="J742" s="237"/>
      <c r="K742" s="237"/>
      <c r="L742" s="242"/>
      <c r="M742" s="243"/>
      <c r="N742" s="244"/>
      <c r="O742" s="244"/>
      <c r="P742" s="244"/>
      <c r="Q742" s="244"/>
      <c r="R742" s="244"/>
      <c r="S742" s="244"/>
      <c r="T742" s="245"/>
      <c r="AT742" s="246" t="s">
        <v>158</v>
      </c>
      <c r="AU742" s="246" t="s">
        <v>84</v>
      </c>
      <c r="AV742" s="11" t="s">
        <v>84</v>
      </c>
      <c r="AW742" s="11" t="s">
        <v>39</v>
      </c>
      <c r="AX742" s="11" t="s">
        <v>75</v>
      </c>
      <c r="AY742" s="246" t="s">
        <v>147</v>
      </c>
    </row>
    <row r="743" s="11" customFormat="1">
      <c r="B743" s="236"/>
      <c r="C743" s="237"/>
      <c r="D743" s="233" t="s">
        <v>158</v>
      </c>
      <c r="E743" s="238" t="s">
        <v>22</v>
      </c>
      <c r="F743" s="239" t="s">
        <v>980</v>
      </c>
      <c r="G743" s="237"/>
      <c r="H743" s="240">
        <v>3</v>
      </c>
      <c r="I743" s="241"/>
      <c r="J743" s="237"/>
      <c r="K743" s="237"/>
      <c r="L743" s="242"/>
      <c r="M743" s="243"/>
      <c r="N743" s="244"/>
      <c r="O743" s="244"/>
      <c r="P743" s="244"/>
      <c r="Q743" s="244"/>
      <c r="R743" s="244"/>
      <c r="S743" s="244"/>
      <c r="T743" s="245"/>
      <c r="AT743" s="246" t="s">
        <v>158</v>
      </c>
      <c r="AU743" s="246" t="s">
        <v>84</v>
      </c>
      <c r="AV743" s="11" t="s">
        <v>84</v>
      </c>
      <c r="AW743" s="11" t="s">
        <v>39</v>
      </c>
      <c r="AX743" s="11" t="s">
        <v>75</v>
      </c>
      <c r="AY743" s="246" t="s">
        <v>147</v>
      </c>
    </row>
    <row r="744" s="11" customFormat="1">
      <c r="B744" s="236"/>
      <c r="C744" s="237"/>
      <c r="D744" s="233" t="s">
        <v>158</v>
      </c>
      <c r="E744" s="238" t="s">
        <v>22</v>
      </c>
      <c r="F744" s="239" t="s">
        <v>981</v>
      </c>
      <c r="G744" s="237"/>
      <c r="H744" s="240">
        <v>4</v>
      </c>
      <c r="I744" s="241"/>
      <c r="J744" s="237"/>
      <c r="K744" s="237"/>
      <c r="L744" s="242"/>
      <c r="M744" s="243"/>
      <c r="N744" s="244"/>
      <c r="O744" s="244"/>
      <c r="P744" s="244"/>
      <c r="Q744" s="244"/>
      <c r="R744" s="244"/>
      <c r="S744" s="244"/>
      <c r="T744" s="245"/>
      <c r="AT744" s="246" t="s">
        <v>158</v>
      </c>
      <c r="AU744" s="246" t="s">
        <v>84</v>
      </c>
      <c r="AV744" s="11" t="s">
        <v>84</v>
      </c>
      <c r="AW744" s="11" t="s">
        <v>39</v>
      </c>
      <c r="AX744" s="11" t="s">
        <v>75</v>
      </c>
      <c r="AY744" s="246" t="s">
        <v>147</v>
      </c>
    </row>
    <row r="745" s="11" customFormat="1">
      <c r="B745" s="236"/>
      <c r="C745" s="237"/>
      <c r="D745" s="233" t="s">
        <v>158</v>
      </c>
      <c r="E745" s="238" t="s">
        <v>22</v>
      </c>
      <c r="F745" s="239" t="s">
        <v>982</v>
      </c>
      <c r="G745" s="237"/>
      <c r="H745" s="240">
        <v>104</v>
      </c>
      <c r="I745" s="241"/>
      <c r="J745" s="237"/>
      <c r="K745" s="237"/>
      <c r="L745" s="242"/>
      <c r="M745" s="243"/>
      <c r="N745" s="244"/>
      <c r="O745" s="244"/>
      <c r="P745" s="244"/>
      <c r="Q745" s="244"/>
      <c r="R745" s="244"/>
      <c r="S745" s="244"/>
      <c r="T745" s="245"/>
      <c r="AT745" s="246" t="s">
        <v>158</v>
      </c>
      <c r="AU745" s="246" t="s">
        <v>84</v>
      </c>
      <c r="AV745" s="11" t="s">
        <v>84</v>
      </c>
      <c r="AW745" s="11" t="s">
        <v>39</v>
      </c>
      <c r="AX745" s="11" t="s">
        <v>75</v>
      </c>
      <c r="AY745" s="246" t="s">
        <v>147</v>
      </c>
    </row>
    <row r="746" s="12" customFormat="1">
      <c r="B746" s="247"/>
      <c r="C746" s="248"/>
      <c r="D746" s="233" t="s">
        <v>158</v>
      </c>
      <c r="E746" s="249" t="s">
        <v>22</v>
      </c>
      <c r="F746" s="250" t="s">
        <v>166</v>
      </c>
      <c r="G746" s="248"/>
      <c r="H746" s="251">
        <v>426</v>
      </c>
      <c r="I746" s="252"/>
      <c r="J746" s="248"/>
      <c r="K746" s="248"/>
      <c r="L746" s="253"/>
      <c r="M746" s="254"/>
      <c r="N746" s="255"/>
      <c r="O746" s="255"/>
      <c r="P746" s="255"/>
      <c r="Q746" s="255"/>
      <c r="R746" s="255"/>
      <c r="S746" s="255"/>
      <c r="T746" s="256"/>
      <c r="AT746" s="257" t="s">
        <v>158</v>
      </c>
      <c r="AU746" s="257" t="s">
        <v>84</v>
      </c>
      <c r="AV746" s="12" t="s">
        <v>154</v>
      </c>
      <c r="AW746" s="12" t="s">
        <v>39</v>
      </c>
      <c r="AX746" s="12" t="s">
        <v>24</v>
      </c>
      <c r="AY746" s="257" t="s">
        <v>147</v>
      </c>
    </row>
    <row r="747" s="1" customFormat="1" ht="16.5" customHeight="1">
      <c r="B747" s="46"/>
      <c r="C747" s="221" t="s">
        <v>983</v>
      </c>
      <c r="D747" s="221" t="s">
        <v>149</v>
      </c>
      <c r="E747" s="222" t="s">
        <v>984</v>
      </c>
      <c r="F747" s="223" t="s">
        <v>985</v>
      </c>
      <c r="G747" s="224" t="s">
        <v>277</v>
      </c>
      <c r="H747" s="225">
        <v>112</v>
      </c>
      <c r="I747" s="226"/>
      <c r="J747" s="227">
        <f>ROUND(I747*H747,2)</f>
        <v>0</v>
      </c>
      <c r="K747" s="223" t="s">
        <v>153</v>
      </c>
      <c r="L747" s="72"/>
      <c r="M747" s="228" t="s">
        <v>22</v>
      </c>
      <c r="N747" s="229" t="s">
        <v>46</v>
      </c>
      <c r="O747" s="47"/>
      <c r="P747" s="230">
        <f>O747*H747</f>
        <v>0</v>
      </c>
      <c r="Q747" s="230">
        <v>0.00157</v>
      </c>
      <c r="R747" s="230">
        <f>Q747*H747</f>
        <v>0.17584</v>
      </c>
      <c r="S747" s="230">
        <v>0</v>
      </c>
      <c r="T747" s="231">
        <f>S747*H747</f>
        <v>0</v>
      </c>
      <c r="AR747" s="24" t="s">
        <v>245</v>
      </c>
      <c r="AT747" s="24" t="s">
        <v>149</v>
      </c>
      <c r="AU747" s="24" t="s">
        <v>84</v>
      </c>
      <c r="AY747" s="24" t="s">
        <v>147</v>
      </c>
      <c r="BE747" s="232">
        <f>IF(N747="základní",J747,0)</f>
        <v>0</v>
      </c>
      <c r="BF747" s="232">
        <f>IF(N747="snížená",J747,0)</f>
        <v>0</v>
      </c>
      <c r="BG747" s="232">
        <f>IF(N747="zákl. přenesená",J747,0)</f>
        <v>0</v>
      </c>
      <c r="BH747" s="232">
        <f>IF(N747="sníž. přenesená",J747,0)</f>
        <v>0</v>
      </c>
      <c r="BI747" s="232">
        <f>IF(N747="nulová",J747,0)</f>
        <v>0</v>
      </c>
      <c r="BJ747" s="24" t="s">
        <v>24</v>
      </c>
      <c r="BK747" s="232">
        <f>ROUND(I747*H747,2)</f>
        <v>0</v>
      </c>
      <c r="BL747" s="24" t="s">
        <v>245</v>
      </c>
      <c r="BM747" s="24" t="s">
        <v>986</v>
      </c>
    </row>
    <row r="748" s="1" customFormat="1">
      <c r="B748" s="46"/>
      <c r="C748" s="74"/>
      <c r="D748" s="233" t="s">
        <v>156</v>
      </c>
      <c r="E748" s="74"/>
      <c r="F748" s="234" t="s">
        <v>987</v>
      </c>
      <c r="G748" s="74"/>
      <c r="H748" s="74"/>
      <c r="I748" s="191"/>
      <c r="J748" s="74"/>
      <c r="K748" s="74"/>
      <c r="L748" s="72"/>
      <c r="M748" s="235"/>
      <c r="N748" s="47"/>
      <c r="O748" s="47"/>
      <c r="P748" s="47"/>
      <c r="Q748" s="47"/>
      <c r="R748" s="47"/>
      <c r="S748" s="47"/>
      <c r="T748" s="95"/>
      <c r="AT748" s="24" t="s">
        <v>156</v>
      </c>
      <c r="AU748" s="24" t="s">
        <v>84</v>
      </c>
    </row>
    <row r="749" s="11" customFormat="1">
      <c r="B749" s="236"/>
      <c r="C749" s="237"/>
      <c r="D749" s="233" t="s">
        <v>158</v>
      </c>
      <c r="E749" s="238" t="s">
        <v>22</v>
      </c>
      <c r="F749" s="239" t="s">
        <v>988</v>
      </c>
      <c r="G749" s="237"/>
      <c r="H749" s="240">
        <v>105</v>
      </c>
      <c r="I749" s="241"/>
      <c r="J749" s="237"/>
      <c r="K749" s="237"/>
      <c r="L749" s="242"/>
      <c r="M749" s="243"/>
      <c r="N749" s="244"/>
      <c r="O749" s="244"/>
      <c r="P749" s="244"/>
      <c r="Q749" s="244"/>
      <c r="R749" s="244"/>
      <c r="S749" s="244"/>
      <c r="T749" s="245"/>
      <c r="AT749" s="246" t="s">
        <v>158</v>
      </c>
      <c r="AU749" s="246" t="s">
        <v>84</v>
      </c>
      <c r="AV749" s="11" t="s">
        <v>84</v>
      </c>
      <c r="AW749" s="11" t="s">
        <v>39</v>
      </c>
      <c r="AX749" s="11" t="s">
        <v>75</v>
      </c>
      <c r="AY749" s="246" t="s">
        <v>147</v>
      </c>
    </row>
    <row r="750" s="11" customFormat="1">
      <c r="B750" s="236"/>
      <c r="C750" s="237"/>
      <c r="D750" s="233" t="s">
        <v>158</v>
      </c>
      <c r="E750" s="238" t="s">
        <v>22</v>
      </c>
      <c r="F750" s="239" t="s">
        <v>989</v>
      </c>
      <c r="G750" s="237"/>
      <c r="H750" s="240">
        <v>3</v>
      </c>
      <c r="I750" s="241"/>
      <c r="J750" s="237"/>
      <c r="K750" s="237"/>
      <c r="L750" s="242"/>
      <c r="M750" s="243"/>
      <c r="N750" s="244"/>
      <c r="O750" s="244"/>
      <c r="P750" s="244"/>
      <c r="Q750" s="244"/>
      <c r="R750" s="244"/>
      <c r="S750" s="244"/>
      <c r="T750" s="245"/>
      <c r="AT750" s="246" t="s">
        <v>158</v>
      </c>
      <c r="AU750" s="246" t="s">
        <v>84</v>
      </c>
      <c r="AV750" s="11" t="s">
        <v>84</v>
      </c>
      <c r="AW750" s="11" t="s">
        <v>39</v>
      </c>
      <c r="AX750" s="11" t="s">
        <v>75</v>
      </c>
      <c r="AY750" s="246" t="s">
        <v>147</v>
      </c>
    </row>
    <row r="751" s="11" customFormat="1">
      <c r="B751" s="236"/>
      <c r="C751" s="237"/>
      <c r="D751" s="233" t="s">
        <v>158</v>
      </c>
      <c r="E751" s="238" t="s">
        <v>22</v>
      </c>
      <c r="F751" s="239" t="s">
        <v>990</v>
      </c>
      <c r="G751" s="237"/>
      <c r="H751" s="240">
        <v>4</v>
      </c>
      <c r="I751" s="241"/>
      <c r="J751" s="237"/>
      <c r="K751" s="237"/>
      <c r="L751" s="242"/>
      <c r="M751" s="243"/>
      <c r="N751" s="244"/>
      <c r="O751" s="244"/>
      <c r="P751" s="244"/>
      <c r="Q751" s="244"/>
      <c r="R751" s="244"/>
      <c r="S751" s="244"/>
      <c r="T751" s="245"/>
      <c r="AT751" s="246" t="s">
        <v>158</v>
      </c>
      <c r="AU751" s="246" t="s">
        <v>84</v>
      </c>
      <c r="AV751" s="11" t="s">
        <v>84</v>
      </c>
      <c r="AW751" s="11" t="s">
        <v>39</v>
      </c>
      <c r="AX751" s="11" t="s">
        <v>75</v>
      </c>
      <c r="AY751" s="246" t="s">
        <v>147</v>
      </c>
    </row>
    <row r="752" s="12" customFormat="1">
      <c r="B752" s="247"/>
      <c r="C752" s="248"/>
      <c r="D752" s="233" t="s">
        <v>158</v>
      </c>
      <c r="E752" s="249" t="s">
        <v>22</v>
      </c>
      <c r="F752" s="250" t="s">
        <v>166</v>
      </c>
      <c r="G752" s="248"/>
      <c r="H752" s="251">
        <v>112</v>
      </c>
      <c r="I752" s="252"/>
      <c r="J752" s="248"/>
      <c r="K752" s="248"/>
      <c r="L752" s="253"/>
      <c r="M752" s="254"/>
      <c r="N752" s="255"/>
      <c r="O752" s="255"/>
      <c r="P752" s="255"/>
      <c r="Q752" s="255"/>
      <c r="R752" s="255"/>
      <c r="S752" s="255"/>
      <c r="T752" s="256"/>
      <c r="AT752" s="257" t="s">
        <v>158</v>
      </c>
      <c r="AU752" s="257" t="s">
        <v>84</v>
      </c>
      <c r="AV752" s="12" t="s">
        <v>154</v>
      </c>
      <c r="AW752" s="12" t="s">
        <v>39</v>
      </c>
      <c r="AX752" s="12" t="s">
        <v>24</v>
      </c>
      <c r="AY752" s="257" t="s">
        <v>147</v>
      </c>
    </row>
    <row r="753" s="1" customFormat="1" ht="25.5" customHeight="1">
      <c r="B753" s="46"/>
      <c r="C753" s="221" t="s">
        <v>991</v>
      </c>
      <c r="D753" s="221" t="s">
        <v>149</v>
      </c>
      <c r="E753" s="222" t="s">
        <v>992</v>
      </c>
      <c r="F753" s="223" t="s">
        <v>993</v>
      </c>
      <c r="G753" s="224" t="s">
        <v>277</v>
      </c>
      <c r="H753" s="225">
        <v>103</v>
      </c>
      <c r="I753" s="226"/>
      <c r="J753" s="227">
        <f>ROUND(I753*H753,2)</f>
        <v>0</v>
      </c>
      <c r="K753" s="223" t="s">
        <v>153</v>
      </c>
      <c r="L753" s="72"/>
      <c r="M753" s="228" t="s">
        <v>22</v>
      </c>
      <c r="N753" s="229" t="s">
        <v>46</v>
      </c>
      <c r="O753" s="47"/>
      <c r="P753" s="230">
        <f>O753*H753</f>
        <v>0</v>
      </c>
      <c r="Q753" s="230">
        <v>0.0015299999999999999</v>
      </c>
      <c r="R753" s="230">
        <f>Q753*H753</f>
        <v>0.15758999999999998</v>
      </c>
      <c r="S753" s="230">
        <v>0</v>
      </c>
      <c r="T753" s="231">
        <f>S753*H753</f>
        <v>0</v>
      </c>
      <c r="AR753" s="24" t="s">
        <v>245</v>
      </c>
      <c r="AT753" s="24" t="s">
        <v>149</v>
      </c>
      <c r="AU753" s="24" t="s">
        <v>84</v>
      </c>
      <c r="AY753" s="24" t="s">
        <v>147</v>
      </c>
      <c r="BE753" s="232">
        <f>IF(N753="základní",J753,0)</f>
        <v>0</v>
      </c>
      <c r="BF753" s="232">
        <f>IF(N753="snížená",J753,0)</f>
        <v>0</v>
      </c>
      <c r="BG753" s="232">
        <f>IF(N753="zákl. přenesená",J753,0)</f>
        <v>0</v>
      </c>
      <c r="BH753" s="232">
        <f>IF(N753="sníž. přenesená",J753,0)</f>
        <v>0</v>
      </c>
      <c r="BI753" s="232">
        <f>IF(N753="nulová",J753,0)</f>
        <v>0</v>
      </c>
      <c r="BJ753" s="24" t="s">
        <v>24</v>
      </c>
      <c r="BK753" s="232">
        <f>ROUND(I753*H753,2)</f>
        <v>0</v>
      </c>
      <c r="BL753" s="24" t="s">
        <v>245</v>
      </c>
      <c r="BM753" s="24" t="s">
        <v>994</v>
      </c>
    </row>
    <row r="754" s="1" customFormat="1">
      <c r="B754" s="46"/>
      <c r="C754" s="74"/>
      <c r="D754" s="233" t="s">
        <v>156</v>
      </c>
      <c r="E754" s="74"/>
      <c r="F754" s="234" t="s">
        <v>995</v>
      </c>
      <c r="G754" s="74"/>
      <c r="H754" s="74"/>
      <c r="I754" s="191"/>
      <c r="J754" s="74"/>
      <c r="K754" s="74"/>
      <c r="L754" s="72"/>
      <c r="M754" s="235"/>
      <c r="N754" s="47"/>
      <c r="O754" s="47"/>
      <c r="P754" s="47"/>
      <c r="Q754" s="47"/>
      <c r="R754" s="47"/>
      <c r="S754" s="47"/>
      <c r="T754" s="95"/>
      <c r="AT754" s="24" t="s">
        <v>156</v>
      </c>
      <c r="AU754" s="24" t="s">
        <v>84</v>
      </c>
    </row>
    <row r="755" s="11" customFormat="1">
      <c r="B755" s="236"/>
      <c r="C755" s="237"/>
      <c r="D755" s="233" t="s">
        <v>158</v>
      </c>
      <c r="E755" s="238" t="s">
        <v>22</v>
      </c>
      <c r="F755" s="239" t="s">
        <v>996</v>
      </c>
      <c r="G755" s="237"/>
      <c r="H755" s="240">
        <v>103</v>
      </c>
      <c r="I755" s="241"/>
      <c r="J755" s="237"/>
      <c r="K755" s="237"/>
      <c r="L755" s="242"/>
      <c r="M755" s="243"/>
      <c r="N755" s="244"/>
      <c r="O755" s="244"/>
      <c r="P755" s="244"/>
      <c r="Q755" s="244"/>
      <c r="R755" s="244"/>
      <c r="S755" s="244"/>
      <c r="T755" s="245"/>
      <c r="AT755" s="246" t="s">
        <v>158</v>
      </c>
      <c r="AU755" s="246" t="s">
        <v>84</v>
      </c>
      <c r="AV755" s="11" t="s">
        <v>84</v>
      </c>
      <c r="AW755" s="11" t="s">
        <v>39</v>
      </c>
      <c r="AX755" s="11" t="s">
        <v>75</v>
      </c>
      <c r="AY755" s="246" t="s">
        <v>147</v>
      </c>
    </row>
    <row r="756" s="12" customFormat="1">
      <c r="B756" s="247"/>
      <c r="C756" s="248"/>
      <c r="D756" s="233" t="s">
        <v>158</v>
      </c>
      <c r="E756" s="249" t="s">
        <v>22</v>
      </c>
      <c r="F756" s="250" t="s">
        <v>166</v>
      </c>
      <c r="G756" s="248"/>
      <c r="H756" s="251">
        <v>103</v>
      </c>
      <c r="I756" s="252"/>
      <c r="J756" s="248"/>
      <c r="K756" s="248"/>
      <c r="L756" s="253"/>
      <c r="M756" s="254"/>
      <c r="N756" s="255"/>
      <c r="O756" s="255"/>
      <c r="P756" s="255"/>
      <c r="Q756" s="255"/>
      <c r="R756" s="255"/>
      <c r="S756" s="255"/>
      <c r="T756" s="256"/>
      <c r="AT756" s="257" t="s">
        <v>158</v>
      </c>
      <c r="AU756" s="257" t="s">
        <v>84</v>
      </c>
      <c r="AV756" s="12" t="s">
        <v>154</v>
      </c>
      <c r="AW756" s="12" t="s">
        <v>39</v>
      </c>
      <c r="AX756" s="12" t="s">
        <v>24</v>
      </c>
      <c r="AY756" s="257" t="s">
        <v>147</v>
      </c>
    </row>
    <row r="757" s="1" customFormat="1" ht="25.5" customHeight="1">
      <c r="B757" s="46"/>
      <c r="C757" s="221" t="s">
        <v>997</v>
      </c>
      <c r="D757" s="221" t="s">
        <v>149</v>
      </c>
      <c r="E757" s="222" t="s">
        <v>998</v>
      </c>
      <c r="F757" s="223" t="s">
        <v>999</v>
      </c>
      <c r="G757" s="224" t="s">
        <v>277</v>
      </c>
      <c r="H757" s="225">
        <v>106</v>
      </c>
      <c r="I757" s="226"/>
      <c r="J757" s="227">
        <f>ROUND(I757*H757,2)</f>
        <v>0</v>
      </c>
      <c r="K757" s="223" t="s">
        <v>153</v>
      </c>
      <c r="L757" s="72"/>
      <c r="M757" s="228" t="s">
        <v>22</v>
      </c>
      <c r="N757" s="229" t="s">
        <v>46</v>
      </c>
      <c r="O757" s="47"/>
      <c r="P757" s="230">
        <f>O757*H757</f>
        <v>0</v>
      </c>
      <c r="Q757" s="230">
        <v>0.002</v>
      </c>
      <c r="R757" s="230">
        <f>Q757*H757</f>
        <v>0.21199999999999999</v>
      </c>
      <c r="S757" s="230">
        <v>0</v>
      </c>
      <c r="T757" s="231">
        <f>S757*H757</f>
        <v>0</v>
      </c>
      <c r="AR757" s="24" t="s">
        <v>245</v>
      </c>
      <c r="AT757" s="24" t="s">
        <v>149</v>
      </c>
      <c r="AU757" s="24" t="s">
        <v>84</v>
      </c>
      <c r="AY757" s="24" t="s">
        <v>147</v>
      </c>
      <c r="BE757" s="232">
        <f>IF(N757="základní",J757,0)</f>
        <v>0</v>
      </c>
      <c r="BF757" s="232">
        <f>IF(N757="snížená",J757,0)</f>
        <v>0</v>
      </c>
      <c r="BG757" s="232">
        <f>IF(N757="zákl. přenesená",J757,0)</f>
        <v>0</v>
      </c>
      <c r="BH757" s="232">
        <f>IF(N757="sníž. přenesená",J757,0)</f>
        <v>0</v>
      </c>
      <c r="BI757" s="232">
        <f>IF(N757="nulová",J757,0)</f>
        <v>0</v>
      </c>
      <c r="BJ757" s="24" t="s">
        <v>24</v>
      </c>
      <c r="BK757" s="232">
        <f>ROUND(I757*H757,2)</f>
        <v>0</v>
      </c>
      <c r="BL757" s="24" t="s">
        <v>245</v>
      </c>
      <c r="BM757" s="24" t="s">
        <v>1000</v>
      </c>
    </row>
    <row r="758" s="1" customFormat="1">
      <c r="B758" s="46"/>
      <c r="C758" s="74"/>
      <c r="D758" s="233" t="s">
        <v>156</v>
      </c>
      <c r="E758" s="74"/>
      <c r="F758" s="234" t="s">
        <v>1001</v>
      </c>
      <c r="G758" s="74"/>
      <c r="H758" s="74"/>
      <c r="I758" s="191"/>
      <c r="J758" s="74"/>
      <c r="K758" s="74"/>
      <c r="L758" s="72"/>
      <c r="M758" s="235"/>
      <c r="N758" s="47"/>
      <c r="O758" s="47"/>
      <c r="P758" s="47"/>
      <c r="Q758" s="47"/>
      <c r="R758" s="47"/>
      <c r="S758" s="47"/>
      <c r="T758" s="95"/>
      <c r="AT758" s="24" t="s">
        <v>156</v>
      </c>
      <c r="AU758" s="24" t="s">
        <v>84</v>
      </c>
    </row>
    <row r="759" s="11" customFormat="1">
      <c r="B759" s="236"/>
      <c r="C759" s="237"/>
      <c r="D759" s="233" t="s">
        <v>158</v>
      </c>
      <c r="E759" s="238" t="s">
        <v>22</v>
      </c>
      <c r="F759" s="239" t="s">
        <v>1002</v>
      </c>
      <c r="G759" s="237"/>
      <c r="H759" s="240">
        <v>106</v>
      </c>
      <c r="I759" s="241"/>
      <c r="J759" s="237"/>
      <c r="K759" s="237"/>
      <c r="L759" s="242"/>
      <c r="M759" s="243"/>
      <c r="N759" s="244"/>
      <c r="O759" s="244"/>
      <c r="P759" s="244"/>
      <c r="Q759" s="244"/>
      <c r="R759" s="244"/>
      <c r="S759" s="244"/>
      <c r="T759" s="245"/>
      <c r="AT759" s="246" t="s">
        <v>158</v>
      </c>
      <c r="AU759" s="246" t="s">
        <v>84</v>
      </c>
      <c r="AV759" s="11" t="s">
        <v>84</v>
      </c>
      <c r="AW759" s="11" t="s">
        <v>39</v>
      </c>
      <c r="AX759" s="11" t="s">
        <v>24</v>
      </c>
      <c r="AY759" s="246" t="s">
        <v>147</v>
      </c>
    </row>
    <row r="760" s="1" customFormat="1" ht="25.5" customHeight="1">
      <c r="B760" s="46"/>
      <c r="C760" s="221" t="s">
        <v>1003</v>
      </c>
      <c r="D760" s="221" t="s">
        <v>149</v>
      </c>
      <c r="E760" s="222" t="s">
        <v>1004</v>
      </c>
      <c r="F760" s="223" t="s">
        <v>1005</v>
      </c>
      <c r="G760" s="224" t="s">
        <v>277</v>
      </c>
      <c r="H760" s="225">
        <v>106</v>
      </c>
      <c r="I760" s="226"/>
      <c r="J760" s="227">
        <f>ROUND(I760*H760,2)</f>
        <v>0</v>
      </c>
      <c r="K760" s="223" t="s">
        <v>153</v>
      </c>
      <c r="L760" s="72"/>
      <c r="M760" s="228" t="s">
        <v>22</v>
      </c>
      <c r="N760" s="229" t="s">
        <v>46</v>
      </c>
      <c r="O760" s="47"/>
      <c r="P760" s="230">
        <f>O760*H760</f>
        <v>0</v>
      </c>
      <c r="Q760" s="230">
        <v>0.0024199999999999998</v>
      </c>
      <c r="R760" s="230">
        <f>Q760*H760</f>
        <v>0.25651999999999997</v>
      </c>
      <c r="S760" s="230">
        <v>0</v>
      </c>
      <c r="T760" s="231">
        <f>S760*H760</f>
        <v>0</v>
      </c>
      <c r="AR760" s="24" t="s">
        <v>245</v>
      </c>
      <c r="AT760" s="24" t="s">
        <v>149</v>
      </c>
      <c r="AU760" s="24" t="s">
        <v>84</v>
      </c>
      <c r="AY760" s="24" t="s">
        <v>147</v>
      </c>
      <c r="BE760" s="232">
        <f>IF(N760="základní",J760,0)</f>
        <v>0</v>
      </c>
      <c r="BF760" s="232">
        <f>IF(N760="snížená",J760,0)</f>
        <v>0</v>
      </c>
      <c r="BG760" s="232">
        <f>IF(N760="zákl. přenesená",J760,0)</f>
        <v>0</v>
      </c>
      <c r="BH760" s="232">
        <f>IF(N760="sníž. přenesená",J760,0)</f>
        <v>0</v>
      </c>
      <c r="BI760" s="232">
        <f>IF(N760="nulová",J760,0)</f>
        <v>0</v>
      </c>
      <c r="BJ760" s="24" t="s">
        <v>24</v>
      </c>
      <c r="BK760" s="232">
        <f>ROUND(I760*H760,2)</f>
        <v>0</v>
      </c>
      <c r="BL760" s="24" t="s">
        <v>245</v>
      </c>
      <c r="BM760" s="24" t="s">
        <v>1006</v>
      </c>
    </row>
    <row r="761" s="1" customFormat="1">
      <c r="B761" s="46"/>
      <c r="C761" s="74"/>
      <c r="D761" s="233" t="s">
        <v>156</v>
      </c>
      <c r="E761" s="74"/>
      <c r="F761" s="234" t="s">
        <v>1007</v>
      </c>
      <c r="G761" s="74"/>
      <c r="H761" s="74"/>
      <c r="I761" s="191"/>
      <c r="J761" s="74"/>
      <c r="K761" s="74"/>
      <c r="L761" s="72"/>
      <c r="M761" s="235"/>
      <c r="N761" s="47"/>
      <c r="O761" s="47"/>
      <c r="P761" s="47"/>
      <c r="Q761" s="47"/>
      <c r="R761" s="47"/>
      <c r="S761" s="47"/>
      <c r="T761" s="95"/>
      <c r="AT761" s="24" t="s">
        <v>156</v>
      </c>
      <c r="AU761" s="24" t="s">
        <v>84</v>
      </c>
    </row>
    <row r="762" s="11" customFormat="1">
      <c r="B762" s="236"/>
      <c r="C762" s="237"/>
      <c r="D762" s="233" t="s">
        <v>158</v>
      </c>
      <c r="E762" s="238" t="s">
        <v>22</v>
      </c>
      <c r="F762" s="239" t="s">
        <v>1008</v>
      </c>
      <c r="G762" s="237"/>
      <c r="H762" s="240">
        <v>106</v>
      </c>
      <c r="I762" s="241"/>
      <c r="J762" s="237"/>
      <c r="K762" s="237"/>
      <c r="L762" s="242"/>
      <c r="M762" s="243"/>
      <c r="N762" s="244"/>
      <c r="O762" s="244"/>
      <c r="P762" s="244"/>
      <c r="Q762" s="244"/>
      <c r="R762" s="244"/>
      <c r="S762" s="244"/>
      <c r="T762" s="245"/>
      <c r="AT762" s="246" t="s">
        <v>158</v>
      </c>
      <c r="AU762" s="246" t="s">
        <v>84</v>
      </c>
      <c r="AV762" s="11" t="s">
        <v>84</v>
      </c>
      <c r="AW762" s="11" t="s">
        <v>39</v>
      </c>
      <c r="AX762" s="11" t="s">
        <v>24</v>
      </c>
      <c r="AY762" s="246" t="s">
        <v>147</v>
      </c>
    </row>
    <row r="763" s="1" customFormat="1" ht="25.5" customHeight="1">
      <c r="B763" s="46"/>
      <c r="C763" s="221" t="s">
        <v>1009</v>
      </c>
      <c r="D763" s="221" t="s">
        <v>149</v>
      </c>
      <c r="E763" s="222" t="s">
        <v>1010</v>
      </c>
      <c r="F763" s="223" t="s">
        <v>1011</v>
      </c>
      <c r="G763" s="224" t="s">
        <v>277</v>
      </c>
      <c r="H763" s="225">
        <v>102</v>
      </c>
      <c r="I763" s="226"/>
      <c r="J763" s="227">
        <f>ROUND(I763*H763,2)</f>
        <v>0</v>
      </c>
      <c r="K763" s="223" t="s">
        <v>153</v>
      </c>
      <c r="L763" s="72"/>
      <c r="M763" s="228" t="s">
        <v>22</v>
      </c>
      <c r="N763" s="229" t="s">
        <v>46</v>
      </c>
      <c r="O763" s="47"/>
      <c r="P763" s="230">
        <f>O763*H763</f>
        <v>0</v>
      </c>
      <c r="Q763" s="230">
        <v>0.0044799999999999996</v>
      </c>
      <c r="R763" s="230">
        <f>Q763*H763</f>
        <v>0.45695999999999998</v>
      </c>
      <c r="S763" s="230">
        <v>0</v>
      </c>
      <c r="T763" s="231">
        <f>S763*H763</f>
        <v>0</v>
      </c>
      <c r="AR763" s="24" t="s">
        <v>245</v>
      </c>
      <c r="AT763" s="24" t="s">
        <v>149</v>
      </c>
      <c r="AU763" s="24" t="s">
        <v>84</v>
      </c>
      <c r="AY763" s="24" t="s">
        <v>147</v>
      </c>
      <c r="BE763" s="232">
        <f>IF(N763="základní",J763,0)</f>
        <v>0</v>
      </c>
      <c r="BF763" s="232">
        <f>IF(N763="snížená",J763,0)</f>
        <v>0</v>
      </c>
      <c r="BG763" s="232">
        <f>IF(N763="zákl. přenesená",J763,0)</f>
        <v>0</v>
      </c>
      <c r="BH763" s="232">
        <f>IF(N763="sníž. přenesená",J763,0)</f>
        <v>0</v>
      </c>
      <c r="BI763" s="232">
        <f>IF(N763="nulová",J763,0)</f>
        <v>0</v>
      </c>
      <c r="BJ763" s="24" t="s">
        <v>24</v>
      </c>
      <c r="BK763" s="232">
        <f>ROUND(I763*H763,2)</f>
        <v>0</v>
      </c>
      <c r="BL763" s="24" t="s">
        <v>245</v>
      </c>
      <c r="BM763" s="24" t="s">
        <v>1012</v>
      </c>
    </row>
    <row r="764" s="1" customFormat="1">
      <c r="B764" s="46"/>
      <c r="C764" s="74"/>
      <c r="D764" s="233" t="s">
        <v>156</v>
      </c>
      <c r="E764" s="74"/>
      <c r="F764" s="234" t="s">
        <v>1013</v>
      </c>
      <c r="G764" s="74"/>
      <c r="H764" s="74"/>
      <c r="I764" s="191"/>
      <c r="J764" s="74"/>
      <c r="K764" s="74"/>
      <c r="L764" s="72"/>
      <c r="M764" s="235"/>
      <c r="N764" s="47"/>
      <c r="O764" s="47"/>
      <c r="P764" s="47"/>
      <c r="Q764" s="47"/>
      <c r="R764" s="47"/>
      <c r="S764" s="47"/>
      <c r="T764" s="95"/>
      <c r="AT764" s="24" t="s">
        <v>156</v>
      </c>
      <c r="AU764" s="24" t="s">
        <v>84</v>
      </c>
    </row>
    <row r="765" s="11" customFormat="1">
      <c r="B765" s="236"/>
      <c r="C765" s="237"/>
      <c r="D765" s="233" t="s">
        <v>158</v>
      </c>
      <c r="E765" s="238" t="s">
        <v>22</v>
      </c>
      <c r="F765" s="239" t="s">
        <v>1014</v>
      </c>
      <c r="G765" s="237"/>
      <c r="H765" s="240">
        <v>99</v>
      </c>
      <c r="I765" s="241"/>
      <c r="J765" s="237"/>
      <c r="K765" s="237"/>
      <c r="L765" s="242"/>
      <c r="M765" s="243"/>
      <c r="N765" s="244"/>
      <c r="O765" s="244"/>
      <c r="P765" s="244"/>
      <c r="Q765" s="244"/>
      <c r="R765" s="244"/>
      <c r="S765" s="244"/>
      <c r="T765" s="245"/>
      <c r="AT765" s="246" t="s">
        <v>158</v>
      </c>
      <c r="AU765" s="246" t="s">
        <v>84</v>
      </c>
      <c r="AV765" s="11" t="s">
        <v>84</v>
      </c>
      <c r="AW765" s="11" t="s">
        <v>39</v>
      </c>
      <c r="AX765" s="11" t="s">
        <v>75</v>
      </c>
      <c r="AY765" s="246" t="s">
        <v>147</v>
      </c>
    </row>
    <row r="766" s="11" customFormat="1">
      <c r="B766" s="236"/>
      <c r="C766" s="237"/>
      <c r="D766" s="233" t="s">
        <v>158</v>
      </c>
      <c r="E766" s="238" t="s">
        <v>22</v>
      </c>
      <c r="F766" s="239" t="s">
        <v>1015</v>
      </c>
      <c r="G766" s="237"/>
      <c r="H766" s="240">
        <v>3</v>
      </c>
      <c r="I766" s="241"/>
      <c r="J766" s="237"/>
      <c r="K766" s="237"/>
      <c r="L766" s="242"/>
      <c r="M766" s="243"/>
      <c r="N766" s="244"/>
      <c r="O766" s="244"/>
      <c r="P766" s="244"/>
      <c r="Q766" s="244"/>
      <c r="R766" s="244"/>
      <c r="S766" s="244"/>
      <c r="T766" s="245"/>
      <c r="AT766" s="246" t="s">
        <v>158</v>
      </c>
      <c r="AU766" s="246" t="s">
        <v>84</v>
      </c>
      <c r="AV766" s="11" t="s">
        <v>84</v>
      </c>
      <c r="AW766" s="11" t="s">
        <v>39</v>
      </c>
      <c r="AX766" s="11" t="s">
        <v>75</v>
      </c>
      <c r="AY766" s="246" t="s">
        <v>147</v>
      </c>
    </row>
    <row r="767" s="12" customFormat="1">
      <c r="B767" s="247"/>
      <c r="C767" s="248"/>
      <c r="D767" s="233" t="s">
        <v>158</v>
      </c>
      <c r="E767" s="249" t="s">
        <v>22</v>
      </c>
      <c r="F767" s="250" t="s">
        <v>166</v>
      </c>
      <c r="G767" s="248"/>
      <c r="H767" s="251">
        <v>102</v>
      </c>
      <c r="I767" s="252"/>
      <c r="J767" s="248"/>
      <c r="K767" s="248"/>
      <c r="L767" s="253"/>
      <c r="M767" s="254"/>
      <c r="N767" s="255"/>
      <c r="O767" s="255"/>
      <c r="P767" s="255"/>
      <c r="Q767" s="255"/>
      <c r="R767" s="255"/>
      <c r="S767" s="255"/>
      <c r="T767" s="256"/>
      <c r="AT767" s="257" t="s">
        <v>158</v>
      </c>
      <c r="AU767" s="257" t="s">
        <v>84</v>
      </c>
      <c r="AV767" s="12" t="s">
        <v>154</v>
      </c>
      <c r="AW767" s="12" t="s">
        <v>39</v>
      </c>
      <c r="AX767" s="12" t="s">
        <v>24</v>
      </c>
      <c r="AY767" s="257" t="s">
        <v>147</v>
      </c>
    </row>
    <row r="768" s="1" customFormat="1" ht="25.5" customHeight="1">
      <c r="B768" s="46"/>
      <c r="C768" s="221" t="s">
        <v>1016</v>
      </c>
      <c r="D768" s="221" t="s">
        <v>149</v>
      </c>
      <c r="E768" s="222" t="s">
        <v>1017</v>
      </c>
      <c r="F768" s="223" t="s">
        <v>1018</v>
      </c>
      <c r="G768" s="224" t="s">
        <v>152</v>
      </c>
      <c r="H768" s="225">
        <v>3.3199999999999998</v>
      </c>
      <c r="I768" s="226"/>
      <c r="J768" s="227">
        <f>ROUND(I768*H768,2)</f>
        <v>0</v>
      </c>
      <c r="K768" s="223" t="s">
        <v>153</v>
      </c>
      <c r="L768" s="72"/>
      <c r="M768" s="228" t="s">
        <v>22</v>
      </c>
      <c r="N768" s="229" t="s">
        <v>46</v>
      </c>
      <c r="O768" s="47"/>
      <c r="P768" s="230">
        <f>O768*H768</f>
        <v>0</v>
      </c>
      <c r="Q768" s="230">
        <v>0.0053699999999999998</v>
      </c>
      <c r="R768" s="230">
        <f>Q768*H768</f>
        <v>0.017828399999999998</v>
      </c>
      <c r="S768" s="230">
        <v>0</v>
      </c>
      <c r="T768" s="231">
        <f>S768*H768</f>
        <v>0</v>
      </c>
      <c r="AR768" s="24" t="s">
        <v>245</v>
      </c>
      <c r="AT768" s="24" t="s">
        <v>149</v>
      </c>
      <c r="AU768" s="24" t="s">
        <v>84</v>
      </c>
      <c r="AY768" s="24" t="s">
        <v>147</v>
      </c>
      <c r="BE768" s="232">
        <f>IF(N768="základní",J768,0)</f>
        <v>0</v>
      </c>
      <c r="BF768" s="232">
        <f>IF(N768="snížená",J768,0)</f>
        <v>0</v>
      </c>
      <c r="BG768" s="232">
        <f>IF(N768="zákl. přenesená",J768,0)</f>
        <v>0</v>
      </c>
      <c r="BH768" s="232">
        <f>IF(N768="sníž. přenesená",J768,0)</f>
        <v>0</v>
      </c>
      <c r="BI768" s="232">
        <f>IF(N768="nulová",J768,0)</f>
        <v>0</v>
      </c>
      <c r="BJ768" s="24" t="s">
        <v>24</v>
      </c>
      <c r="BK768" s="232">
        <f>ROUND(I768*H768,2)</f>
        <v>0</v>
      </c>
      <c r="BL768" s="24" t="s">
        <v>245</v>
      </c>
      <c r="BM768" s="24" t="s">
        <v>1019</v>
      </c>
    </row>
    <row r="769" s="1" customFormat="1">
      <c r="B769" s="46"/>
      <c r="C769" s="74"/>
      <c r="D769" s="233" t="s">
        <v>156</v>
      </c>
      <c r="E769" s="74"/>
      <c r="F769" s="234" t="s">
        <v>1020</v>
      </c>
      <c r="G769" s="74"/>
      <c r="H769" s="74"/>
      <c r="I769" s="191"/>
      <c r="J769" s="74"/>
      <c r="K769" s="74"/>
      <c r="L769" s="72"/>
      <c r="M769" s="235"/>
      <c r="N769" s="47"/>
      <c r="O769" s="47"/>
      <c r="P769" s="47"/>
      <c r="Q769" s="47"/>
      <c r="R769" s="47"/>
      <c r="S769" s="47"/>
      <c r="T769" s="95"/>
      <c r="AT769" s="24" t="s">
        <v>156</v>
      </c>
      <c r="AU769" s="24" t="s">
        <v>84</v>
      </c>
    </row>
    <row r="770" s="11" customFormat="1">
      <c r="B770" s="236"/>
      <c r="C770" s="237"/>
      <c r="D770" s="233" t="s">
        <v>158</v>
      </c>
      <c r="E770" s="238" t="s">
        <v>22</v>
      </c>
      <c r="F770" s="239" t="s">
        <v>1021</v>
      </c>
      <c r="G770" s="237"/>
      <c r="H770" s="240">
        <v>3.3199999999999998</v>
      </c>
      <c r="I770" s="241"/>
      <c r="J770" s="237"/>
      <c r="K770" s="237"/>
      <c r="L770" s="242"/>
      <c r="M770" s="243"/>
      <c r="N770" s="244"/>
      <c r="O770" s="244"/>
      <c r="P770" s="244"/>
      <c r="Q770" s="244"/>
      <c r="R770" s="244"/>
      <c r="S770" s="244"/>
      <c r="T770" s="245"/>
      <c r="AT770" s="246" t="s">
        <v>158</v>
      </c>
      <c r="AU770" s="246" t="s">
        <v>84</v>
      </c>
      <c r="AV770" s="11" t="s">
        <v>84</v>
      </c>
      <c r="AW770" s="11" t="s">
        <v>39</v>
      </c>
      <c r="AX770" s="11" t="s">
        <v>24</v>
      </c>
      <c r="AY770" s="246" t="s">
        <v>147</v>
      </c>
    </row>
    <row r="771" s="1" customFormat="1" ht="25.5" customHeight="1">
      <c r="B771" s="46"/>
      <c r="C771" s="221" t="s">
        <v>1022</v>
      </c>
      <c r="D771" s="221" t="s">
        <v>149</v>
      </c>
      <c r="E771" s="222" t="s">
        <v>1023</v>
      </c>
      <c r="F771" s="223" t="s">
        <v>1024</v>
      </c>
      <c r="G771" s="224" t="s">
        <v>277</v>
      </c>
      <c r="H771" s="225">
        <v>56.100000000000001</v>
      </c>
      <c r="I771" s="226"/>
      <c r="J771" s="227">
        <f>ROUND(I771*H771,2)</f>
        <v>0</v>
      </c>
      <c r="K771" s="223" t="s">
        <v>153</v>
      </c>
      <c r="L771" s="72"/>
      <c r="M771" s="228" t="s">
        <v>22</v>
      </c>
      <c r="N771" s="229" t="s">
        <v>46</v>
      </c>
      <c r="O771" s="47"/>
      <c r="P771" s="230">
        <f>O771*H771</f>
        <v>0</v>
      </c>
      <c r="Q771" s="230">
        <v>0.00122</v>
      </c>
      <c r="R771" s="230">
        <f>Q771*H771</f>
        <v>0.068442000000000003</v>
      </c>
      <c r="S771" s="230">
        <v>0</v>
      </c>
      <c r="T771" s="231">
        <f>S771*H771</f>
        <v>0</v>
      </c>
      <c r="AR771" s="24" t="s">
        <v>245</v>
      </c>
      <c r="AT771" s="24" t="s">
        <v>149</v>
      </c>
      <c r="AU771" s="24" t="s">
        <v>84</v>
      </c>
      <c r="AY771" s="24" t="s">
        <v>147</v>
      </c>
      <c r="BE771" s="232">
        <f>IF(N771="základní",J771,0)</f>
        <v>0</v>
      </c>
      <c r="BF771" s="232">
        <f>IF(N771="snížená",J771,0)</f>
        <v>0</v>
      </c>
      <c r="BG771" s="232">
        <f>IF(N771="zákl. přenesená",J771,0)</f>
        <v>0</v>
      </c>
      <c r="BH771" s="232">
        <f>IF(N771="sníž. přenesená",J771,0)</f>
        <v>0</v>
      </c>
      <c r="BI771" s="232">
        <f>IF(N771="nulová",J771,0)</f>
        <v>0</v>
      </c>
      <c r="BJ771" s="24" t="s">
        <v>24</v>
      </c>
      <c r="BK771" s="232">
        <f>ROUND(I771*H771,2)</f>
        <v>0</v>
      </c>
      <c r="BL771" s="24" t="s">
        <v>245</v>
      </c>
      <c r="BM771" s="24" t="s">
        <v>1025</v>
      </c>
    </row>
    <row r="772" s="1" customFormat="1">
      <c r="B772" s="46"/>
      <c r="C772" s="74"/>
      <c r="D772" s="233" t="s">
        <v>156</v>
      </c>
      <c r="E772" s="74"/>
      <c r="F772" s="234" t="s">
        <v>1026</v>
      </c>
      <c r="G772" s="74"/>
      <c r="H772" s="74"/>
      <c r="I772" s="191"/>
      <c r="J772" s="74"/>
      <c r="K772" s="74"/>
      <c r="L772" s="72"/>
      <c r="M772" s="235"/>
      <c r="N772" s="47"/>
      <c r="O772" s="47"/>
      <c r="P772" s="47"/>
      <c r="Q772" s="47"/>
      <c r="R772" s="47"/>
      <c r="S772" s="47"/>
      <c r="T772" s="95"/>
      <c r="AT772" s="24" t="s">
        <v>156</v>
      </c>
      <c r="AU772" s="24" t="s">
        <v>84</v>
      </c>
    </row>
    <row r="773" s="11" customFormat="1">
      <c r="B773" s="236"/>
      <c r="C773" s="237"/>
      <c r="D773" s="233" t="s">
        <v>158</v>
      </c>
      <c r="E773" s="238" t="s">
        <v>22</v>
      </c>
      <c r="F773" s="239" t="s">
        <v>941</v>
      </c>
      <c r="G773" s="237"/>
      <c r="H773" s="240">
        <v>1.8</v>
      </c>
      <c r="I773" s="241"/>
      <c r="J773" s="237"/>
      <c r="K773" s="237"/>
      <c r="L773" s="242"/>
      <c r="M773" s="243"/>
      <c r="N773" s="244"/>
      <c r="O773" s="244"/>
      <c r="P773" s="244"/>
      <c r="Q773" s="244"/>
      <c r="R773" s="244"/>
      <c r="S773" s="244"/>
      <c r="T773" s="245"/>
      <c r="AT773" s="246" t="s">
        <v>158</v>
      </c>
      <c r="AU773" s="246" t="s">
        <v>84</v>
      </c>
      <c r="AV773" s="11" t="s">
        <v>84</v>
      </c>
      <c r="AW773" s="11" t="s">
        <v>39</v>
      </c>
      <c r="AX773" s="11" t="s">
        <v>75</v>
      </c>
      <c r="AY773" s="246" t="s">
        <v>147</v>
      </c>
    </row>
    <row r="774" s="11" customFormat="1">
      <c r="B774" s="236"/>
      <c r="C774" s="237"/>
      <c r="D774" s="233" t="s">
        <v>158</v>
      </c>
      <c r="E774" s="238" t="s">
        <v>22</v>
      </c>
      <c r="F774" s="239" t="s">
        <v>1027</v>
      </c>
      <c r="G774" s="237"/>
      <c r="H774" s="240">
        <v>5.4000000000000004</v>
      </c>
      <c r="I774" s="241"/>
      <c r="J774" s="237"/>
      <c r="K774" s="237"/>
      <c r="L774" s="242"/>
      <c r="M774" s="243"/>
      <c r="N774" s="244"/>
      <c r="O774" s="244"/>
      <c r="P774" s="244"/>
      <c r="Q774" s="244"/>
      <c r="R774" s="244"/>
      <c r="S774" s="244"/>
      <c r="T774" s="245"/>
      <c r="AT774" s="246" t="s">
        <v>158</v>
      </c>
      <c r="AU774" s="246" t="s">
        <v>84</v>
      </c>
      <c r="AV774" s="11" t="s">
        <v>84</v>
      </c>
      <c r="AW774" s="11" t="s">
        <v>39</v>
      </c>
      <c r="AX774" s="11" t="s">
        <v>75</v>
      </c>
      <c r="AY774" s="246" t="s">
        <v>147</v>
      </c>
    </row>
    <row r="775" s="11" customFormat="1">
      <c r="B775" s="236"/>
      <c r="C775" s="237"/>
      <c r="D775" s="233" t="s">
        <v>158</v>
      </c>
      <c r="E775" s="238" t="s">
        <v>22</v>
      </c>
      <c r="F775" s="239" t="s">
        <v>1028</v>
      </c>
      <c r="G775" s="237"/>
      <c r="H775" s="240">
        <v>36.899999999999999</v>
      </c>
      <c r="I775" s="241"/>
      <c r="J775" s="237"/>
      <c r="K775" s="237"/>
      <c r="L775" s="242"/>
      <c r="M775" s="243"/>
      <c r="N775" s="244"/>
      <c r="O775" s="244"/>
      <c r="P775" s="244"/>
      <c r="Q775" s="244"/>
      <c r="R775" s="244"/>
      <c r="S775" s="244"/>
      <c r="T775" s="245"/>
      <c r="AT775" s="246" t="s">
        <v>158</v>
      </c>
      <c r="AU775" s="246" t="s">
        <v>84</v>
      </c>
      <c r="AV775" s="11" t="s">
        <v>84</v>
      </c>
      <c r="AW775" s="11" t="s">
        <v>39</v>
      </c>
      <c r="AX775" s="11" t="s">
        <v>75</v>
      </c>
      <c r="AY775" s="246" t="s">
        <v>147</v>
      </c>
    </row>
    <row r="776" s="11" customFormat="1">
      <c r="B776" s="236"/>
      <c r="C776" s="237"/>
      <c r="D776" s="233" t="s">
        <v>158</v>
      </c>
      <c r="E776" s="238" t="s">
        <v>22</v>
      </c>
      <c r="F776" s="239" t="s">
        <v>1029</v>
      </c>
      <c r="G776" s="237"/>
      <c r="H776" s="240">
        <v>0.90000000000000002</v>
      </c>
      <c r="I776" s="241"/>
      <c r="J776" s="237"/>
      <c r="K776" s="237"/>
      <c r="L776" s="242"/>
      <c r="M776" s="243"/>
      <c r="N776" s="244"/>
      <c r="O776" s="244"/>
      <c r="P776" s="244"/>
      <c r="Q776" s="244"/>
      <c r="R776" s="244"/>
      <c r="S776" s="244"/>
      <c r="T776" s="245"/>
      <c r="AT776" s="246" t="s">
        <v>158</v>
      </c>
      <c r="AU776" s="246" t="s">
        <v>84</v>
      </c>
      <c r="AV776" s="11" t="s">
        <v>84</v>
      </c>
      <c r="AW776" s="11" t="s">
        <v>39</v>
      </c>
      <c r="AX776" s="11" t="s">
        <v>75</v>
      </c>
      <c r="AY776" s="246" t="s">
        <v>147</v>
      </c>
    </row>
    <row r="777" s="11" customFormat="1">
      <c r="B777" s="236"/>
      <c r="C777" s="237"/>
      <c r="D777" s="233" t="s">
        <v>158</v>
      </c>
      <c r="E777" s="238" t="s">
        <v>22</v>
      </c>
      <c r="F777" s="239" t="s">
        <v>946</v>
      </c>
      <c r="G777" s="237"/>
      <c r="H777" s="240">
        <v>0.90000000000000002</v>
      </c>
      <c r="I777" s="241"/>
      <c r="J777" s="237"/>
      <c r="K777" s="237"/>
      <c r="L777" s="242"/>
      <c r="M777" s="243"/>
      <c r="N777" s="244"/>
      <c r="O777" s="244"/>
      <c r="P777" s="244"/>
      <c r="Q777" s="244"/>
      <c r="R777" s="244"/>
      <c r="S777" s="244"/>
      <c r="T777" s="245"/>
      <c r="AT777" s="246" t="s">
        <v>158</v>
      </c>
      <c r="AU777" s="246" t="s">
        <v>84</v>
      </c>
      <c r="AV777" s="11" t="s">
        <v>84</v>
      </c>
      <c r="AW777" s="11" t="s">
        <v>39</v>
      </c>
      <c r="AX777" s="11" t="s">
        <v>75</v>
      </c>
      <c r="AY777" s="246" t="s">
        <v>147</v>
      </c>
    </row>
    <row r="778" s="11" customFormat="1">
      <c r="B778" s="236"/>
      <c r="C778" s="237"/>
      <c r="D778" s="233" t="s">
        <v>158</v>
      </c>
      <c r="E778" s="238" t="s">
        <v>22</v>
      </c>
      <c r="F778" s="239" t="s">
        <v>949</v>
      </c>
      <c r="G778" s="237"/>
      <c r="H778" s="240">
        <v>3.2000000000000002</v>
      </c>
      <c r="I778" s="241"/>
      <c r="J778" s="237"/>
      <c r="K778" s="237"/>
      <c r="L778" s="242"/>
      <c r="M778" s="243"/>
      <c r="N778" s="244"/>
      <c r="O778" s="244"/>
      <c r="P778" s="244"/>
      <c r="Q778" s="244"/>
      <c r="R778" s="244"/>
      <c r="S778" s="244"/>
      <c r="T778" s="245"/>
      <c r="AT778" s="246" t="s">
        <v>158</v>
      </c>
      <c r="AU778" s="246" t="s">
        <v>84</v>
      </c>
      <c r="AV778" s="11" t="s">
        <v>84</v>
      </c>
      <c r="AW778" s="11" t="s">
        <v>39</v>
      </c>
      <c r="AX778" s="11" t="s">
        <v>75</v>
      </c>
      <c r="AY778" s="246" t="s">
        <v>147</v>
      </c>
    </row>
    <row r="779" s="11" customFormat="1">
      <c r="B779" s="236"/>
      <c r="C779" s="237"/>
      <c r="D779" s="233" t="s">
        <v>158</v>
      </c>
      <c r="E779" s="238" t="s">
        <v>22</v>
      </c>
      <c r="F779" s="239" t="s">
        <v>1030</v>
      </c>
      <c r="G779" s="237"/>
      <c r="H779" s="240">
        <v>2.7999999999999998</v>
      </c>
      <c r="I779" s="241"/>
      <c r="J779" s="237"/>
      <c r="K779" s="237"/>
      <c r="L779" s="242"/>
      <c r="M779" s="243"/>
      <c r="N779" s="244"/>
      <c r="O779" s="244"/>
      <c r="P779" s="244"/>
      <c r="Q779" s="244"/>
      <c r="R779" s="244"/>
      <c r="S779" s="244"/>
      <c r="T779" s="245"/>
      <c r="AT779" s="246" t="s">
        <v>158</v>
      </c>
      <c r="AU779" s="246" t="s">
        <v>84</v>
      </c>
      <c r="AV779" s="11" t="s">
        <v>84</v>
      </c>
      <c r="AW779" s="11" t="s">
        <v>39</v>
      </c>
      <c r="AX779" s="11" t="s">
        <v>75</v>
      </c>
      <c r="AY779" s="246" t="s">
        <v>147</v>
      </c>
    </row>
    <row r="780" s="11" customFormat="1">
      <c r="B780" s="236"/>
      <c r="C780" s="237"/>
      <c r="D780" s="233" t="s">
        <v>158</v>
      </c>
      <c r="E780" s="238" t="s">
        <v>22</v>
      </c>
      <c r="F780" s="239" t="s">
        <v>1031</v>
      </c>
      <c r="G780" s="237"/>
      <c r="H780" s="240">
        <v>4.2000000000000002</v>
      </c>
      <c r="I780" s="241"/>
      <c r="J780" s="237"/>
      <c r="K780" s="237"/>
      <c r="L780" s="242"/>
      <c r="M780" s="243"/>
      <c r="N780" s="244"/>
      <c r="O780" s="244"/>
      <c r="P780" s="244"/>
      <c r="Q780" s="244"/>
      <c r="R780" s="244"/>
      <c r="S780" s="244"/>
      <c r="T780" s="245"/>
      <c r="AT780" s="246" t="s">
        <v>158</v>
      </c>
      <c r="AU780" s="246" t="s">
        <v>84</v>
      </c>
      <c r="AV780" s="11" t="s">
        <v>84</v>
      </c>
      <c r="AW780" s="11" t="s">
        <v>39</v>
      </c>
      <c r="AX780" s="11" t="s">
        <v>75</v>
      </c>
      <c r="AY780" s="246" t="s">
        <v>147</v>
      </c>
    </row>
    <row r="781" s="12" customFormat="1">
      <c r="B781" s="247"/>
      <c r="C781" s="248"/>
      <c r="D781" s="233" t="s">
        <v>158</v>
      </c>
      <c r="E781" s="249" t="s">
        <v>22</v>
      </c>
      <c r="F781" s="250" t="s">
        <v>166</v>
      </c>
      <c r="G781" s="248"/>
      <c r="H781" s="251">
        <v>56.100000000000001</v>
      </c>
      <c r="I781" s="252"/>
      <c r="J781" s="248"/>
      <c r="K781" s="248"/>
      <c r="L781" s="253"/>
      <c r="M781" s="254"/>
      <c r="N781" s="255"/>
      <c r="O781" s="255"/>
      <c r="P781" s="255"/>
      <c r="Q781" s="255"/>
      <c r="R781" s="255"/>
      <c r="S781" s="255"/>
      <c r="T781" s="256"/>
      <c r="AT781" s="257" t="s">
        <v>158</v>
      </c>
      <c r="AU781" s="257" t="s">
        <v>84</v>
      </c>
      <c r="AV781" s="12" t="s">
        <v>154</v>
      </c>
      <c r="AW781" s="12" t="s">
        <v>39</v>
      </c>
      <c r="AX781" s="12" t="s">
        <v>24</v>
      </c>
      <c r="AY781" s="257" t="s">
        <v>147</v>
      </c>
    </row>
    <row r="782" s="1" customFormat="1" ht="25.5" customHeight="1">
      <c r="B782" s="46"/>
      <c r="C782" s="221" t="s">
        <v>1032</v>
      </c>
      <c r="D782" s="221" t="s">
        <v>149</v>
      </c>
      <c r="E782" s="222" t="s">
        <v>1033</v>
      </c>
      <c r="F782" s="223" t="s">
        <v>1034</v>
      </c>
      <c r="G782" s="224" t="s">
        <v>277</v>
      </c>
      <c r="H782" s="225">
        <v>55.399999999999999</v>
      </c>
      <c r="I782" s="226"/>
      <c r="J782" s="227">
        <f>ROUND(I782*H782,2)</f>
        <v>0</v>
      </c>
      <c r="K782" s="223" t="s">
        <v>153</v>
      </c>
      <c r="L782" s="72"/>
      <c r="M782" s="228" t="s">
        <v>22</v>
      </c>
      <c r="N782" s="229" t="s">
        <v>46</v>
      </c>
      <c r="O782" s="47"/>
      <c r="P782" s="230">
        <f>O782*H782</f>
        <v>0</v>
      </c>
      <c r="Q782" s="230">
        <v>0.00528</v>
      </c>
      <c r="R782" s="230">
        <f>Q782*H782</f>
        <v>0.29251199999999999</v>
      </c>
      <c r="S782" s="230">
        <v>0</v>
      </c>
      <c r="T782" s="231">
        <f>S782*H782</f>
        <v>0</v>
      </c>
      <c r="AR782" s="24" t="s">
        <v>245</v>
      </c>
      <c r="AT782" s="24" t="s">
        <v>149</v>
      </c>
      <c r="AU782" s="24" t="s">
        <v>84</v>
      </c>
      <c r="AY782" s="24" t="s">
        <v>147</v>
      </c>
      <c r="BE782" s="232">
        <f>IF(N782="základní",J782,0)</f>
        <v>0</v>
      </c>
      <c r="BF782" s="232">
        <f>IF(N782="snížená",J782,0)</f>
        <v>0</v>
      </c>
      <c r="BG782" s="232">
        <f>IF(N782="zákl. přenesená",J782,0)</f>
        <v>0</v>
      </c>
      <c r="BH782" s="232">
        <f>IF(N782="sníž. přenesená",J782,0)</f>
        <v>0</v>
      </c>
      <c r="BI782" s="232">
        <f>IF(N782="nulová",J782,0)</f>
        <v>0</v>
      </c>
      <c r="BJ782" s="24" t="s">
        <v>24</v>
      </c>
      <c r="BK782" s="232">
        <f>ROUND(I782*H782,2)</f>
        <v>0</v>
      </c>
      <c r="BL782" s="24" t="s">
        <v>245</v>
      </c>
      <c r="BM782" s="24" t="s">
        <v>1035</v>
      </c>
    </row>
    <row r="783" s="1" customFormat="1">
      <c r="B783" s="46"/>
      <c r="C783" s="74"/>
      <c r="D783" s="233" t="s">
        <v>156</v>
      </c>
      <c r="E783" s="74"/>
      <c r="F783" s="234" t="s">
        <v>1036</v>
      </c>
      <c r="G783" s="74"/>
      <c r="H783" s="74"/>
      <c r="I783" s="191"/>
      <c r="J783" s="74"/>
      <c r="K783" s="74"/>
      <c r="L783" s="72"/>
      <c r="M783" s="235"/>
      <c r="N783" s="47"/>
      <c r="O783" s="47"/>
      <c r="P783" s="47"/>
      <c r="Q783" s="47"/>
      <c r="R783" s="47"/>
      <c r="S783" s="47"/>
      <c r="T783" s="95"/>
      <c r="AT783" s="24" t="s">
        <v>156</v>
      </c>
      <c r="AU783" s="24" t="s">
        <v>84</v>
      </c>
    </row>
    <row r="784" s="11" customFormat="1">
      <c r="B784" s="236"/>
      <c r="C784" s="237"/>
      <c r="D784" s="233" t="s">
        <v>158</v>
      </c>
      <c r="E784" s="238" t="s">
        <v>22</v>
      </c>
      <c r="F784" s="239" t="s">
        <v>1037</v>
      </c>
      <c r="G784" s="237"/>
      <c r="H784" s="240">
        <v>25.199999999999999</v>
      </c>
      <c r="I784" s="241"/>
      <c r="J784" s="237"/>
      <c r="K784" s="237"/>
      <c r="L784" s="242"/>
      <c r="M784" s="243"/>
      <c r="N784" s="244"/>
      <c r="O784" s="244"/>
      <c r="P784" s="244"/>
      <c r="Q784" s="244"/>
      <c r="R784" s="244"/>
      <c r="S784" s="244"/>
      <c r="T784" s="245"/>
      <c r="AT784" s="246" t="s">
        <v>158</v>
      </c>
      <c r="AU784" s="246" t="s">
        <v>84</v>
      </c>
      <c r="AV784" s="11" t="s">
        <v>84</v>
      </c>
      <c r="AW784" s="11" t="s">
        <v>39</v>
      </c>
      <c r="AX784" s="11" t="s">
        <v>75</v>
      </c>
      <c r="AY784" s="246" t="s">
        <v>147</v>
      </c>
    </row>
    <row r="785" s="11" customFormat="1">
      <c r="B785" s="236"/>
      <c r="C785" s="237"/>
      <c r="D785" s="233" t="s">
        <v>158</v>
      </c>
      <c r="E785" s="238" t="s">
        <v>22</v>
      </c>
      <c r="F785" s="239" t="s">
        <v>1038</v>
      </c>
      <c r="G785" s="237"/>
      <c r="H785" s="240">
        <v>25.199999999999999</v>
      </c>
      <c r="I785" s="241"/>
      <c r="J785" s="237"/>
      <c r="K785" s="237"/>
      <c r="L785" s="242"/>
      <c r="M785" s="243"/>
      <c r="N785" s="244"/>
      <c r="O785" s="244"/>
      <c r="P785" s="244"/>
      <c r="Q785" s="244"/>
      <c r="R785" s="244"/>
      <c r="S785" s="244"/>
      <c r="T785" s="245"/>
      <c r="AT785" s="246" t="s">
        <v>158</v>
      </c>
      <c r="AU785" s="246" t="s">
        <v>84</v>
      </c>
      <c r="AV785" s="11" t="s">
        <v>84</v>
      </c>
      <c r="AW785" s="11" t="s">
        <v>39</v>
      </c>
      <c r="AX785" s="11" t="s">
        <v>75</v>
      </c>
      <c r="AY785" s="246" t="s">
        <v>147</v>
      </c>
    </row>
    <row r="786" s="11" customFormat="1">
      <c r="B786" s="236"/>
      <c r="C786" s="237"/>
      <c r="D786" s="233" t="s">
        <v>158</v>
      </c>
      <c r="E786" s="238" t="s">
        <v>22</v>
      </c>
      <c r="F786" s="239" t="s">
        <v>1039</v>
      </c>
      <c r="G786" s="237"/>
      <c r="H786" s="240">
        <v>2.5</v>
      </c>
      <c r="I786" s="241"/>
      <c r="J786" s="237"/>
      <c r="K786" s="237"/>
      <c r="L786" s="242"/>
      <c r="M786" s="243"/>
      <c r="N786" s="244"/>
      <c r="O786" s="244"/>
      <c r="P786" s="244"/>
      <c r="Q786" s="244"/>
      <c r="R786" s="244"/>
      <c r="S786" s="244"/>
      <c r="T786" s="245"/>
      <c r="AT786" s="246" t="s">
        <v>158</v>
      </c>
      <c r="AU786" s="246" t="s">
        <v>84</v>
      </c>
      <c r="AV786" s="11" t="s">
        <v>84</v>
      </c>
      <c r="AW786" s="11" t="s">
        <v>39</v>
      </c>
      <c r="AX786" s="11" t="s">
        <v>75</v>
      </c>
      <c r="AY786" s="246" t="s">
        <v>147</v>
      </c>
    </row>
    <row r="787" s="11" customFormat="1">
      <c r="B787" s="236"/>
      <c r="C787" s="237"/>
      <c r="D787" s="233" t="s">
        <v>158</v>
      </c>
      <c r="E787" s="238" t="s">
        <v>22</v>
      </c>
      <c r="F787" s="239" t="s">
        <v>1040</v>
      </c>
      <c r="G787" s="237"/>
      <c r="H787" s="240">
        <v>1.6000000000000001</v>
      </c>
      <c r="I787" s="241"/>
      <c r="J787" s="237"/>
      <c r="K787" s="237"/>
      <c r="L787" s="242"/>
      <c r="M787" s="243"/>
      <c r="N787" s="244"/>
      <c r="O787" s="244"/>
      <c r="P787" s="244"/>
      <c r="Q787" s="244"/>
      <c r="R787" s="244"/>
      <c r="S787" s="244"/>
      <c r="T787" s="245"/>
      <c r="AT787" s="246" t="s">
        <v>158</v>
      </c>
      <c r="AU787" s="246" t="s">
        <v>84</v>
      </c>
      <c r="AV787" s="11" t="s">
        <v>84</v>
      </c>
      <c r="AW787" s="11" t="s">
        <v>39</v>
      </c>
      <c r="AX787" s="11" t="s">
        <v>75</v>
      </c>
      <c r="AY787" s="246" t="s">
        <v>147</v>
      </c>
    </row>
    <row r="788" s="11" customFormat="1">
      <c r="B788" s="236"/>
      <c r="C788" s="237"/>
      <c r="D788" s="233" t="s">
        <v>158</v>
      </c>
      <c r="E788" s="238" t="s">
        <v>22</v>
      </c>
      <c r="F788" s="239" t="s">
        <v>952</v>
      </c>
      <c r="G788" s="237"/>
      <c r="H788" s="240">
        <v>0.90000000000000002</v>
      </c>
      <c r="I788" s="241"/>
      <c r="J788" s="237"/>
      <c r="K788" s="237"/>
      <c r="L788" s="242"/>
      <c r="M788" s="243"/>
      <c r="N788" s="244"/>
      <c r="O788" s="244"/>
      <c r="P788" s="244"/>
      <c r="Q788" s="244"/>
      <c r="R788" s="244"/>
      <c r="S788" s="244"/>
      <c r="T788" s="245"/>
      <c r="AT788" s="246" t="s">
        <v>158</v>
      </c>
      <c r="AU788" s="246" t="s">
        <v>84</v>
      </c>
      <c r="AV788" s="11" t="s">
        <v>84</v>
      </c>
      <c r="AW788" s="11" t="s">
        <v>39</v>
      </c>
      <c r="AX788" s="11" t="s">
        <v>75</v>
      </c>
      <c r="AY788" s="246" t="s">
        <v>147</v>
      </c>
    </row>
    <row r="789" s="12" customFormat="1">
      <c r="B789" s="247"/>
      <c r="C789" s="248"/>
      <c r="D789" s="233" t="s">
        <v>158</v>
      </c>
      <c r="E789" s="249" t="s">
        <v>22</v>
      </c>
      <c r="F789" s="250" t="s">
        <v>166</v>
      </c>
      <c r="G789" s="248"/>
      <c r="H789" s="251">
        <v>55.399999999999999</v>
      </c>
      <c r="I789" s="252"/>
      <c r="J789" s="248"/>
      <c r="K789" s="248"/>
      <c r="L789" s="253"/>
      <c r="M789" s="254"/>
      <c r="N789" s="255"/>
      <c r="O789" s="255"/>
      <c r="P789" s="255"/>
      <c r="Q789" s="255"/>
      <c r="R789" s="255"/>
      <c r="S789" s="255"/>
      <c r="T789" s="256"/>
      <c r="AT789" s="257" t="s">
        <v>158</v>
      </c>
      <c r="AU789" s="257" t="s">
        <v>84</v>
      </c>
      <c r="AV789" s="12" t="s">
        <v>154</v>
      </c>
      <c r="AW789" s="12" t="s">
        <v>39</v>
      </c>
      <c r="AX789" s="12" t="s">
        <v>24</v>
      </c>
      <c r="AY789" s="257" t="s">
        <v>147</v>
      </c>
    </row>
    <row r="790" s="1" customFormat="1" ht="25.5" customHeight="1">
      <c r="B790" s="46"/>
      <c r="C790" s="221" t="s">
        <v>1041</v>
      </c>
      <c r="D790" s="221" t="s">
        <v>149</v>
      </c>
      <c r="E790" s="222" t="s">
        <v>1042</v>
      </c>
      <c r="F790" s="223" t="s">
        <v>1043</v>
      </c>
      <c r="G790" s="224" t="s">
        <v>277</v>
      </c>
      <c r="H790" s="225">
        <v>45.979999999999997</v>
      </c>
      <c r="I790" s="226"/>
      <c r="J790" s="227">
        <f>ROUND(I790*H790,2)</f>
        <v>0</v>
      </c>
      <c r="K790" s="223" t="s">
        <v>153</v>
      </c>
      <c r="L790" s="72"/>
      <c r="M790" s="228" t="s">
        <v>22</v>
      </c>
      <c r="N790" s="229" t="s">
        <v>46</v>
      </c>
      <c r="O790" s="47"/>
      <c r="P790" s="230">
        <f>O790*H790</f>
        <v>0</v>
      </c>
      <c r="Q790" s="230">
        <v>0.0015100000000000001</v>
      </c>
      <c r="R790" s="230">
        <f>Q790*H790</f>
        <v>0.0694298</v>
      </c>
      <c r="S790" s="230">
        <v>0</v>
      </c>
      <c r="T790" s="231">
        <f>S790*H790</f>
        <v>0</v>
      </c>
      <c r="AR790" s="24" t="s">
        <v>245</v>
      </c>
      <c r="AT790" s="24" t="s">
        <v>149</v>
      </c>
      <c r="AU790" s="24" t="s">
        <v>84</v>
      </c>
      <c r="AY790" s="24" t="s">
        <v>147</v>
      </c>
      <c r="BE790" s="232">
        <f>IF(N790="základní",J790,0)</f>
        <v>0</v>
      </c>
      <c r="BF790" s="232">
        <f>IF(N790="snížená",J790,0)</f>
        <v>0</v>
      </c>
      <c r="BG790" s="232">
        <f>IF(N790="zákl. přenesená",J790,0)</f>
        <v>0</v>
      </c>
      <c r="BH790" s="232">
        <f>IF(N790="sníž. přenesená",J790,0)</f>
        <v>0</v>
      </c>
      <c r="BI790" s="232">
        <f>IF(N790="nulová",J790,0)</f>
        <v>0</v>
      </c>
      <c r="BJ790" s="24" t="s">
        <v>24</v>
      </c>
      <c r="BK790" s="232">
        <f>ROUND(I790*H790,2)</f>
        <v>0</v>
      </c>
      <c r="BL790" s="24" t="s">
        <v>245</v>
      </c>
      <c r="BM790" s="24" t="s">
        <v>1044</v>
      </c>
    </row>
    <row r="791" s="1" customFormat="1">
      <c r="B791" s="46"/>
      <c r="C791" s="74"/>
      <c r="D791" s="233" t="s">
        <v>156</v>
      </c>
      <c r="E791" s="74"/>
      <c r="F791" s="234" t="s">
        <v>1045</v>
      </c>
      <c r="G791" s="74"/>
      <c r="H791" s="74"/>
      <c r="I791" s="191"/>
      <c r="J791" s="74"/>
      <c r="K791" s="74"/>
      <c r="L791" s="72"/>
      <c r="M791" s="235"/>
      <c r="N791" s="47"/>
      <c r="O791" s="47"/>
      <c r="P791" s="47"/>
      <c r="Q791" s="47"/>
      <c r="R791" s="47"/>
      <c r="S791" s="47"/>
      <c r="T791" s="95"/>
      <c r="AT791" s="24" t="s">
        <v>156</v>
      </c>
      <c r="AU791" s="24" t="s">
        <v>84</v>
      </c>
    </row>
    <row r="792" s="11" customFormat="1">
      <c r="B792" s="236"/>
      <c r="C792" s="237"/>
      <c r="D792" s="233" t="s">
        <v>158</v>
      </c>
      <c r="E792" s="238" t="s">
        <v>22</v>
      </c>
      <c r="F792" s="239" t="s">
        <v>1046</v>
      </c>
      <c r="G792" s="237"/>
      <c r="H792" s="240">
        <v>38.719999999999999</v>
      </c>
      <c r="I792" s="241"/>
      <c r="J792" s="237"/>
      <c r="K792" s="237"/>
      <c r="L792" s="242"/>
      <c r="M792" s="243"/>
      <c r="N792" s="244"/>
      <c r="O792" s="244"/>
      <c r="P792" s="244"/>
      <c r="Q792" s="244"/>
      <c r="R792" s="244"/>
      <c r="S792" s="244"/>
      <c r="T792" s="245"/>
      <c r="AT792" s="246" t="s">
        <v>158</v>
      </c>
      <c r="AU792" s="246" t="s">
        <v>84</v>
      </c>
      <c r="AV792" s="11" t="s">
        <v>84</v>
      </c>
      <c r="AW792" s="11" t="s">
        <v>39</v>
      </c>
      <c r="AX792" s="11" t="s">
        <v>75</v>
      </c>
      <c r="AY792" s="246" t="s">
        <v>147</v>
      </c>
    </row>
    <row r="793" s="11" customFormat="1">
      <c r="B793" s="236"/>
      <c r="C793" s="237"/>
      <c r="D793" s="233" t="s">
        <v>158</v>
      </c>
      <c r="E793" s="238" t="s">
        <v>22</v>
      </c>
      <c r="F793" s="239" t="s">
        <v>1047</v>
      </c>
      <c r="G793" s="237"/>
      <c r="H793" s="240">
        <v>1.6000000000000001</v>
      </c>
      <c r="I793" s="241"/>
      <c r="J793" s="237"/>
      <c r="K793" s="237"/>
      <c r="L793" s="242"/>
      <c r="M793" s="243"/>
      <c r="N793" s="244"/>
      <c r="O793" s="244"/>
      <c r="P793" s="244"/>
      <c r="Q793" s="244"/>
      <c r="R793" s="244"/>
      <c r="S793" s="244"/>
      <c r="T793" s="245"/>
      <c r="AT793" s="246" t="s">
        <v>158</v>
      </c>
      <c r="AU793" s="246" t="s">
        <v>84</v>
      </c>
      <c r="AV793" s="11" t="s">
        <v>84</v>
      </c>
      <c r="AW793" s="11" t="s">
        <v>39</v>
      </c>
      <c r="AX793" s="11" t="s">
        <v>75</v>
      </c>
      <c r="AY793" s="246" t="s">
        <v>147</v>
      </c>
    </row>
    <row r="794" s="11" customFormat="1">
      <c r="B794" s="236"/>
      <c r="C794" s="237"/>
      <c r="D794" s="233" t="s">
        <v>158</v>
      </c>
      <c r="E794" s="238" t="s">
        <v>22</v>
      </c>
      <c r="F794" s="239" t="s">
        <v>1048</v>
      </c>
      <c r="G794" s="237"/>
      <c r="H794" s="240">
        <v>2.0800000000000001</v>
      </c>
      <c r="I794" s="241"/>
      <c r="J794" s="237"/>
      <c r="K794" s="237"/>
      <c r="L794" s="242"/>
      <c r="M794" s="243"/>
      <c r="N794" s="244"/>
      <c r="O794" s="244"/>
      <c r="P794" s="244"/>
      <c r="Q794" s="244"/>
      <c r="R794" s="244"/>
      <c r="S794" s="244"/>
      <c r="T794" s="245"/>
      <c r="AT794" s="246" t="s">
        <v>158</v>
      </c>
      <c r="AU794" s="246" t="s">
        <v>84</v>
      </c>
      <c r="AV794" s="11" t="s">
        <v>84</v>
      </c>
      <c r="AW794" s="11" t="s">
        <v>39</v>
      </c>
      <c r="AX794" s="11" t="s">
        <v>75</v>
      </c>
      <c r="AY794" s="246" t="s">
        <v>147</v>
      </c>
    </row>
    <row r="795" s="11" customFormat="1">
      <c r="B795" s="236"/>
      <c r="C795" s="237"/>
      <c r="D795" s="233" t="s">
        <v>158</v>
      </c>
      <c r="E795" s="238" t="s">
        <v>22</v>
      </c>
      <c r="F795" s="239" t="s">
        <v>1049</v>
      </c>
      <c r="G795" s="237"/>
      <c r="H795" s="240">
        <v>2.7000000000000002</v>
      </c>
      <c r="I795" s="241"/>
      <c r="J795" s="237"/>
      <c r="K795" s="237"/>
      <c r="L795" s="242"/>
      <c r="M795" s="243"/>
      <c r="N795" s="244"/>
      <c r="O795" s="244"/>
      <c r="P795" s="244"/>
      <c r="Q795" s="244"/>
      <c r="R795" s="244"/>
      <c r="S795" s="244"/>
      <c r="T795" s="245"/>
      <c r="AT795" s="246" t="s">
        <v>158</v>
      </c>
      <c r="AU795" s="246" t="s">
        <v>84</v>
      </c>
      <c r="AV795" s="11" t="s">
        <v>84</v>
      </c>
      <c r="AW795" s="11" t="s">
        <v>39</v>
      </c>
      <c r="AX795" s="11" t="s">
        <v>75</v>
      </c>
      <c r="AY795" s="246" t="s">
        <v>147</v>
      </c>
    </row>
    <row r="796" s="11" customFormat="1">
      <c r="B796" s="236"/>
      <c r="C796" s="237"/>
      <c r="D796" s="233" t="s">
        <v>158</v>
      </c>
      <c r="E796" s="238" t="s">
        <v>22</v>
      </c>
      <c r="F796" s="239" t="s">
        <v>1050</v>
      </c>
      <c r="G796" s="237"/>
      <c r="H796" s="240">
        <v>0.88</v>
      </c>
      <c r="I796" s="241"/>
      <c r="J796" s="237"/>
      <c r="K796" s="237"/>
      <c r="L796" s="242"/>
      <c r="M796" s="243"/>
      <c r="N796" s="244"/>
      <c r="O796" s="244"/>
      <c r="P796" s="244"/>
      <c r="Q796" s="244"/>
      <c r="R796" s="244"/>
      <c r="S796" s="244"/>
      <c r="T796" s="245"/>
      <c r="AT796" s="246" t="s">
        <v>158</v>
      </c>
      <c r="AU796" s="246" t="s">
        <v>84</v>
      </c>
      <c r="AV796" s="11" t="s">
        <v>84</v>
      </c>
      <c r="AW796" s="11" t="s">
        <v>39</v>
      </c>
      <c r="AX796" s="11" t="s">
        <v>75</v>
      </c>
      <c r="AY796" s="246" t="s">
        <v>147</v>
      </c>
    </row>
    <row r="797" s="12" customFormat="1">
      <c r="B797" s="247"/>
      <c r="C797" s="248"/>
      <c r="D797" s="233" t="s">
        <v>158</v>
      </c>
      <c r="E797" s="249" t="s">
        <v>22</v>
      </c>
      <c r="F797" s="250" t="s">
        <v>166</v>
      </c>
      <c r="G797" s="248"/>
      <c r="H797" s="251">
        <v>45.979999999999997</v>
      </c>
      <c r="I797" s="252"/>
      <c r="J797" s="248"/>
      <c r="K797" s="248"/>
      <c r="L797" s="253"/>
      <c r="M797" s="254"/>
      <c r="N797" s="255"/>
      <c r="O797" s="255"/>
      <c r="P797" s="255"/>
      <c r="Q797" s="255"/>
      <c r="R797" s="255"/>
      <c r="S797" s="255"/>
      <c r="T797" s="256"/>
      <c r="AT797" s="257" t="s">
        <v>158</v>
      </c>
      <c r="AU797" s="257" t="s">
        <v>84</v>
      </c>
      <c r="AV797" s="12" t="s">
        <v>154</v>
      </c>
      <c r="AW797" s="12" t="s">
        <v>39</v>
      </c>
      <c r="AX797" s="12" t="s">
        <v>24</v>
      </c>
      <c r="AY797" s="257" t="s">
        <v>147</v>
      </c>
    </row>
    <row r="798" s="1" customFormat="1" ht="25.5" customHeight="1">
      <c r="B798" s="46"/>
      <c r="C798" s="221" t="s">
        <v>1051</v>
      </c>
      <c r="D798" s="221" t="s">
        <v>149</v>
      </c>
      <c r="E798" s="222" t="s">
        <v>1052</v>
      </c>
      <c r="F798" s="223" t="s">
        <v>1053</v>
      </c>
      <c r="G798" s="224" t="s">
        <v>277</v>
      </c>
      <c r="H798" s="225">
        <v>7.3600000000000003</v>
      </c>
      <c r="I798" s="226"/>
      <c r="J798" s="227">
        <f>ROUND(I798*H798,2)</f>
        <v>0</v>
      </c>
      <c r="K798" s="223" t="s">
        <v>153</v>
      </c>
      <c r="L798" s="72"/>
      <c r="M798" s="228" t="s">
        <v>22</v>
      </c>
      <c r="N798" s="229" t="s">
        <v>46</v>
      </c>
      <c r="O798" s="47"/>
      <c r="P798" s="230">
        <f>O798*H798</f>
        <v>0</v>
      </c>
      <c r="Q798" s="230">
        <v>0.00197</v>
      </c>
      <c r="R798" s="230">
        <f>Q798*H798</f>
        <v>0.0144992</v>
      </c>
      <c r="S798" s="230">
        <v>0</v>
      </c>
      <c r="T798" s="231">
        <f>S798*H798</f>
        <v>0</v>
      </c>
      <c r="AR798" s="24" t="s">
        <v>245</v>
      </c>
      <c r="AT798" s="24" t="s">
        <v>149</v>
      </c>
      <c r="AU798" s="24" t="s">
        <v>84</v>
      </c>
      <c r="AY798" s="24" t="s">
        <v>147</v>
      </c>
      <c r="BE798" s="232">
        <f>IF(N798="základní",J798,0)</f>
        <v>0</v>
      </c>
      <c r="BF798" s="232">
        <f>IF(N798="snížená",J798,0)</f>
        <v>0</v>
      </c>
      <c r="BG798" s="232">
        <f>IF(N798="zákl. přenesená",J798,0)</f>
        <v>0</v>
      </c>
      <c r="BH798" s="232">
        <f>IF(N798="sníž. přenesená",J798,0)</f>
        <v>0</v>
      </c>
      <c r="BI798" s="232">
        <f>IF(N798="nulová",J798,0)</f>
        <v>0</v>
      </c>
      <c r="BJ798" s="24" t="s">
        <v>24</v>
      </c>
      <c r="BK798" s="232">
        <f>ROUND(I798*H798,2)</f>
        <v>0</v>
      </c>
      <c r="BL798" s="24" t="s">
        <v>245</v>
      </c>
      <c r="BM798" s="24" t="s">
        <v>1054</v>
      </c>
    </row>
    <row r="799" s="1" customFormat="1">
      <c r="B799" s="46"/>
      <c r="C799" s="74"/>
      <c r="D799" s="233" t="s">
        <v>156</v>
      </c>
      <c r="E799" s="74"/>
      <c r="F799" s="234" t="s">
        <v>1055</v>
      </c>
      <c r="G799" s="74"/>
      <c r="H799" s="74"/>
      <c r="I799" s="191"/>
      <c r="J799" s="74"/>
      <c r="K799" s="74"/>
      <c r="L799" s="72"/>
      <c r="M799" s="235"/>
      <c r="N799" s="47"/>
      <c r="O799" s="47"/>
      <c r="P799" s="47"/>
      <c r="Q799" s="47"/>
      <c r="R799" s="47"/>
      <c r="S799" s="47"/>
      <c r="T799" s="95"/>
      <c r="AT799" s="24" t="s">
        <v>156</v>
      </c>
      <c r="AU799" s="24" t="s">
        <v>84</v>
      </c>
    </row>
    <row r="800" s="11" customFormat="1">
      <c r="B800" s="236"/>
      <c r="C800" s="237"/>
      <c r="D800" s="233" t="s">
        <v>158</v>
      </c>
      <c r="E800" s="238" t="s">
        <v>22</v>
      </c>
      <c r="F800" s="239" t="s">
        <v>1056</v>
      </c>
      <c r="G800" s="237"/>
      <c r="H800" s="240">
        <v>5.2800000000000002</v>
      </c>
      <c r="I800" s="241"/>
      <c r="J800" s="237"/>
      <c r="K800" s="237"/>
      <c r="L800" s="242"/>
      <c r="M800" s="243"/>
      <c r="N800" s="244"/>
      <c r="O800" s="244"/>
      <c r="P800" s="244"/>
      <c r="Q800" s="244"/>
      <c r="R800" s="244"/>
      <c r="S800" s="244"/>
      <c r="T800" s="245"/>
      <c r="AT800" s="246" t="s">
        <v>158</v>
      </c>
      <c r="AU800" s="246" t="s">
        <v>84</v>
      </c>
      <c r="AV800" s="11" t="s">
        <v>84</v>
      </c>
      <c r="AW800" s="11" t="s">
        <v>39</v>
      </c>
      <c r="AX800" s="11" t="s">
        <v>75</v>
      </c>
      <c r="AY800" s="246" t="s">
        <v>147</v>
      </c>
    </row>
    <row r="801" s="11" customFormat="1">
      <c r="B801" s="236"/>
      <c r="C801" s="237"/>
      <c r="D801" s="233" t="s">
        <v>158</v>
      </c>
      <c r="E801" s="238" t="s">
        <v>22</v>
      </c>
      <c r="F801" s="239" t="s">
        <v>1057</v>
      </c>
      <c r="G801" s="237"/>
      <c r="H801" s="240">
        <v>2.0800000000000001</v>
      </c>
      <c r="I801" s="241"/>
      <c r="J801" s="237"/>
      <c r="K801" s="237"/>
      <c r="L801" s="242"/>
      <c r="M801" s="243"/>
      <c r="N801" s="244"/>
      <c r="O801" s="244"/>
      <c r="P801" s="244"/>
      <c r="Q801" s="244"/>
      <c r="R801" s="244"/>
      <c r="S801" s="244"/>
      <c r="T801" s="245"/>
      <c r="AT801" s="246" t="s">
        <v>158</v>
      </c>
      <c r="AU801" s="246" t="s">
        <v>84</v>
      </c>
      <c r="AV801" s="11" t="s">
        <v>84</v>
      </c>
      <c r="AW801" s="11" t="s">
        <v>39</v>
      </c>
      <c r="AX801" s="11" t="s">
        <v>75</v>
      </c>
      <c r="AY801" s="246" t="s">
        <v>147</v>
      </c>
    </row>
    <row r="802" s="12" customFormat="1">
      <c r="B802" s="247"/>
      <c r="C802" s="248"/>
      <c r="D802" s="233" t="s">
        <v>158</v>
      </c>
      <c r="E802" s="249" t="s">
        <v>22</v>
      </c>
      <c r="F802" s="250" t="s">
        <v>166</v>
      </c>
      <c r="G802" s="248"/>
      <c r="H802" s="251">
        <v>7.3600000000000003</v>
      </c>
      <c r="I802" s="252"/>
      <c r="J802" s="248"/>
      <c r="K802" s="248"/>
      <c r="L802" s="253"/>
      <c r="M802" s="254"/>
      <c r="N802" s="255"/>
      <c r="O802" s="255"/>
      <c r="P802" s="255"/>
      <c r="Q802" s="255"/>
      <c r="R802" s="255"/>
      <c r="S802" s="255"/>
      <c r="T802" s="256"/>
      <c r="AT802" s="257" t="s">
        <v>158</v>
      </c>
      <c r="AU802" s="257" t="s">
        <v>84</v>
      </c>
      <c r="AV802" s="12" t="s">
        <v>154</v>
      </c>
      <c r="AW802" s="12" t="s">
        <v>39</v>
      </c>
      <c r="AX802" s="12" t="s">
        <v>24</v>
      </c>
      <c r="AY802" s="257" t="s">
        <v>147</v>
      </c>
    </row>
    <row r="803" s="1" customFormat="1" ht="25.5" customHeight="1">
      <c r="B803" s="46"/>
      <c r="C803" s="221" t="s">
        <v>1058</v>
      </c>
      <c r="D803" s="221" t="s">
        <v>149</v>
      </c>
      <c r="E803" s="222" t="s">
        <v>1059</v>
      </c>
      <c r="F803" s="223" t="s">
        <v>1060</v>
      </c>
      <c r="G803" s="224" t="s">
        <v>277</v>
      </c>
      <c r="H803" s="225">
        <v>1.6000000000000001</v>
      </c>
      <c r="I803" s="226"/>
      <c r="J803" s="227">
        <f>ROUND(I803*H803,2)</f>
        <v>0</v>
      </c>
      <c r="K803" s="223" t="s">
        <v>153</v>
      </c>
      <c r="L803" s="72"/>
      <c r="M803" s="228" t="s">
        <v>22</v>
      </c>
      <c r="N803" s="229" t="s">
        <v>46</v>
      </c>
      <c r="O803" s="47"/>
      <c r="P803" s="230">
        <f>O803*H803</f>
        <v>0</v>
      </c>
      <c r="Q803" s="230">
        <v>0.0039500000000000004</v>
      </c>
      <c r="R803" s="230">
        <f>Q803*H803</f>
        <v>0.006320000000000001</v>
      </c>
      <c r="S803" s="230">
        <v>0</v>
      </c>
      <c r="T803" s="231">
        <f>S803*H803</f>
        <v>0</v>
      </c>
      <c r="AR803" s="24" t="s">
        <v>245</v>
      </c>
      <c r="AT803" s="24" t="s">
        <v>149</v>
      </c>
      <c r="AU803" s="24" t="s">
        <v>84</v>
      </c>
      <c r="AY803" s="24" t="s">
        <v>147</v>
      </c>
      <c r="BE803" s="232">
        <f>IF(N803="základní",J803,0)</f>
        <v>0</v>
      </c>
      <c r="BF803" s="232">
        <f>IF(N803="snížená",J803,0)</f>
        <v>0</v>
      </c>
      <c r="BG803" s="232">
        <f>IF(N803="zákl. přenesená",J803,0)</f>
        <v>0</v>
      </c>
      <c r="BH803" s="232">
        <f>IF(N803="sníž. přenesená",J803,0)</f>
        <v>0</v>
      </c>
      <c r="BI803" s="232">
        <f>IF(N803="nulová",J803,0)</f>
        <v>0</v>
      </c>
      <c r="BJ803" s="24" t="s">
        <v>24</v>
      </c>
      <c r="BK803" s="232">
        <f>ROUND(I803*H803,2)</f>
        <v>0</v>
      </c>
      <c r="BL803" s="24" t="s">
        <v>245</v>
      </c>
      <c r="BM803" s="24" t="s">
        <v>1061</v>
      </c>
    </row>
    <row r="804" s="1" customFormat="1">
      <c r="B804" s="46"/>
      <c r="C804" s="74"/>
      <c r="D804" s="233" t="s">
        <v>156</v>
      </c>
      <c r="E804" s="74"/>
      <c r="F804" s="234" t="s">
        <v>1062</v>
      </c>
      <c r="G804" s="74"/>
      <c r="H804" s="74"/>
      <c r="I804" s="191"/>
      <c r="J804" s="74"/>
      <c r="K804" s="74"/>
      <c r="L804" s="72"/>
      <c r="M804" s="235"/>
      <c r="N804" s="47"/>
      <c r="O804" s="47"/>
      <c r="P804" s="47"/>
      <c r="Q804" s="47"/>
      <c r="R804" s="47"/>
      <c r="S804" s="47"/>
      <c r="T804" s="95"/>
      <c r="AT804" s="24" t="s">
        <v>156</v>
      </c>
      <c r="AU804" s="24" t="s">
        <v>84</v>
      </c>
    </row>
    <row r="805" s="11" customFormat="1">
      <c r="B805" s="236"/>
      <c r="C805" s="237"/>
      <c r="D805" s="233" t="s">
        <v>158</v>
      </c>
      <c r="E805" s="238" t="s">
        <v>22</v>
      </c>
      <c r="F805" s="239" t="s">
        <v>1063</v>
      </c>
      <c r="G805" s="237"/>
      <c r="H805" s="240">
        <v>1.6000000000000001</v>
      </c>
      <c r="I805" s="241"/>
      <c r="J805" s="237"/>
      <c r="K805" s="237"/>
      <c r="L805" s="242"/>
      <c r="M805" s="243"/>
      <c r="N805" s="244"/>
      <c r="O805" s="244"/>
      <c r="P805" s="244"/>
      <c r="Q805" s="244"/>
      <c r="R805" s="244"/>
      <c r="S805" s="244"/>
      <c r="T805" s="245"/>
      <c r="AT805" s="246" t="s">
        <v>158</v>
      </c>
      <c r="AU805" s="246" t="s">
        <v>84</v>
      </c>
      <c r="AV805" s="11" t="s">
        <v>84</v>
      </c>
      <c r="AW805" s="11" t="s">
        <v>39</v>
      </c>
      <c r="AX805" s="11" t="s">
        <v>75</v>
      </c>
      <c r="AY805" s="246" t="s">
        <v>147</v>
      </c>
    </row>
    <row r="806" s="11" customFormat="1">
      <c r="B806" s="236"/>
      <c r="C806" s="237"/>
      <c r="D806" s="233" t="s">
        <v>158</v>
      </c>
      <c r="E806" s="238" t="s">
        <v>22</v>
      </c>
      <c r="F806" s="239" t="s">
        <v>22</v>
      </c>
      <c r="G806" s="237"/>
      <c r="H806" s="240">
        <v>0</v>
      </c>
      <c r="I806" s="241"/>
      <c r="J806" s="237"/>
      <c r="K806" s="237"/>
      <c r="L806" s="242"/>
      <c r="M806" s="243"/>
      <c r="N806" s="244"/>
      <c r="O806" s="244"/>
      <c r="P806" s="244"/>
      <c r="Q806" s="244"/>
      <c r="R806" s="244"/>
      <c r="S806" s="244"/>
      <c r="T806" s="245"/>
      <c r="AT806" s="246" t="s">
        <v>158</v>
      </c>
      <c r="AU806" s="246" t="s">
        <v>84</v>
      </c>
      <c r="AV806" s="11" t="s">
        <v>84</v>
      </c>
      <c r="AW806" s="11" t="s">
        <v>39</v>
      </c>
      <c r="AX806" s="11" t="s">
        <v>75</v>
      </c>
      <c r="AY806" s="246" t="s">
        <v>147</v>
      </c>
    </row>
    <row r="807" s="11" customFormat="1">
      <c r="B807" s="236"/>
      <c r="C807" s="237"/>
      <c r="D807" s="233" t="s">
        <v>158</v>
      </c>
      <c r="E807" s="238" t="s">
        <v>22</v>
      </c>
      <c r="F807" s="239" t="s">
        <v>22</v>
      </c>
      <c r="G807" s="237"/>
      <c r="H807" s="240">
        <v>0</v>
      </c>
      <c r="I807" s="241"/>
      <c r="J807" s="237"/>
      <c r="K807" s="237"/>
      <c r="L807" s="242"/>
      <c r="M807" s="243"/>
      <c r="N807" s="244"/>
      <c r="O807" s="244"/>
      <c r="P807" s="244"/>
      <c r="Q807" s="244"/>
      <c r="R807" s="244"/>
      <c r="S807" s="244"/>
      <c r="T807" s="245"/>
      <c r="AT807" s="246" t="s">
        <v>158</v>
      </c>
      <c r="AU807" s="246" t="s">
        <v>84</v>
      </c>
      <c r="AV807" s="11" t="s">
        <v>84</v>
      </c>
      <c r="AW807" s="11" t="s">
        <v>39</v>
      </c>
      <c r="AX807" s="11" t="s">
        <v>75</v>
      </c>
      <c r="AY807" s="246" t="s">
        <v>147</v>
      </c>
    </row>
    <row r="808" s="11" customFormat="1">
      <c r="B808" s="236"/>
      <c r="C808" s="237"/>
      <c r="D808" s="233" t="s">
        <v>158</v>
      </c>
      <c r="E808" s="238" t="s">
        <v>22</v>
      </c>
      <c r="F808" s="239" t="s">
        <v>22</v>
      </c>
      <c r="G808" s="237"/>
      <c r="H808" s="240">
        <v>0</v>
      </c>
      <c r="I808" s="241"/>
      <c r="J808" s="237"/>
      <c r="K808" s="237"/>
      <c r="L808" s="242"/>
      <c r="M808" s="243"/>
      <c r="N808" s="244"/>
      <c r="O808" s="244"/>
      <c r="P808" s="244"/>
      <c r="Q808" s="244"/>
      <c r="R808" s="244"/>
      <c r="S808" s="244"/>
      <c r="T808" s="245"/>
      <c r="AT808" s="246" t="s">
        <v>158</v>
      </c>
      <c r="AU808" s="246" t="s">
        <v>84</v>
      </c>
      <c r="AV808" s="11" t="s">
        <v>84</v>
      </c>
      <c r="AW808" s="11" t="s">
        <v>39</v>
      </c>
      <c r="AX808" s="11" t="s">
        <v>75</v>
      </c>
      <c r="AY808" s="246" t="s">
        <v>147</v>
      </c>
    </row>
    <row r="809" s="12" customFormat="1">
      <c r="B809" s="247"/>
      <c r="C809" s="248"/>
      <c r="D809" s="233" t="s">
        <v>158</v>
      </c>
      <c r="E809" s="249" t="s">
        <v>22</v>
      </c>
      <c r="F809" s="250" t="s">
        <v>166</v>
      </c>
      <c r="G809" s="248"/>
      <c r="H809" s="251">
        <v>1.6000000000000001</v>
      </c>
      <c r="I809" s="252"/>
      <c r="J809" s="248"/>
      <c r="K809" s="248"/>
      <c r="L809" s="253"/>
      <c r="M809" s="254"/>
      <c r="N809" s="255"/>
      <c r="O809" s="255"/>
      <c r="P809" s="255"/>
      <c r="Q809" s="255"/>
      <c r="R809" s="255"/>
      <c r="S809" s="255"/>
      <c r="T809" s="256"/>
      <c r="AT809" s="257" t="s">
        <v>158</v>
      </c>
      <c r="AU809" s="257" t="s">
        <v>84</v>
      </c>
      <c r="AV809" s="12" t="s">
        <v>154</v>
      </c>
      <c r="AW809" s="12" t="s">
        <v>39</v>
      </c>
      <c r="AX809" s="12" t="s">
        <v>24</v>
      </c>
      <c r="AY809" s="257" t="s">
        <v>147</v>
      </c>
    </row>
    <row r="810" s="1" customFormat="1" ht="25.5" customHeight="1">
      <c r="B810" s="46"/>
      <c r="C810" s="221" t="s">
        <v>1064</v>
      </c>
      <c r="D810" s="221" t="s">
        <v>149</v>
      </c>
      <c r="E810" s="222" t="s">
        <v>1065</v>
      </c>
      <c r="F810" s="223" t="s">
        <v>1066</v>
      </c>
      <c r="G810" s="224" t="s">
        <v>152</v>
      </c>
      <c r="H810" s="225">
        <v>338.51600000000002</v>
      </c>
      <c r="I810" s="226"/>
      <c r="J810" s="227">
        <f>ROUND(I810*H810,2)</f>
        <v>0</v>
      </c>
      <c r="K810" s="223" t="s">
        <v>153</v>
      </c>
      <c r="L810" s="72"/>
      <c r="M810" s="228" t="s">
        <v>22</v>
      </c>
      <c r="N810" s="229" t="s">
        <v>46</v>
      </c>
      <c r="O810" s="47"/>
      <c r="P810" s="230">
        <f>O810*H810</f>
        <v>0</v>
      </c>
      <c r="Q810" s="230">
        <v>0.0058199999999999997</v>
      </c>
      <c r="R810" s="230">
        <f>Q810*H810</f>
        <v>1.9701631200000001</v>
      </c>
      <c r="S810" s="230">
        <v>0</v>
      </c>
      <c r="T810" s="231">
        <f>S810*H810</f>
        <v>0</v>
      </c>
      <c r="AR810" s="24" t="s">
        <v>245</v>
      </c>
      <c r="AT810" s="24" t="s">
        <v>149</v>
      </c>
      <c r="AU810" s="24" t="s">
        <v>84</v>
      </c>
      <c r="AY810" s="24" t="s">
        <v>147</v>
      </c>
      <c r="BE810" s="232">
        <f>IF(N810="základní",J810,0)</f>
        <v>0</v>
      </c>
      <c r="BF810" s="232">
        <f>IF(N810="snížená",J810,0)</f>
        <v>0</v>
      </c>
      <c r="BG810" s="232">
        <f>IF(N810="zákl. přenesená",J810,0)</f>
        <v>0</v>
      </c>
      <c r="BH810" s="232">
        <f>IF(N810="sníž. přenesená",J810,0)</f>
        <v>0</v>
      </c>
      <c r="BI810" s="232">
        <f>IF(N810="nulová",J810,0)</f>
        <v>0</v>
      </c>
      <c r="BJ810" s="24" t="s">
        <v>24</v>
      </c>
      <c r="BK810" s="232">
        <f>ROUND(I810*H810,2)</f>
        <v>0</v>
      </c>
      <c r="BL810" s="24" t="s">
        <v>245</v>
      </c>
      <c r="BM810" s="24" t="s">
        <v>1067</v>
      </c>
    </row>
    <row r="811" s="1" customFormat="1">
      <c r="B811" s="46"/>
      <c r="C811" s="74"/>
      <c r="D811" s="233" t="s">
        <v>156</v>
      </c>
      <c r="E811" s="74"/>
      <c r="F811" s="234" t="s">
        <v>1068</v>
      </c>
      <c r="G811" s="74"/>
      <c r="H811" s="74"/>
      <c r="I811" s="191"/>
      <c r="J811" s="74"/>
      <c r="K811" s="74"/>
      <c r="L811" s="72"/>
      <c r="M811" s="235"/>
      <c r="N811" s="47"/>
      <c r="O811" s="47"/>
      <c r="P811" s="47"/>
      <c r="Q811" s="47"/>
      <c r="R811" s="47"/>
      <c r="S811" s="47"/>
      <c r="T811" s="95"/>
      <c r="AT811" s="24" t="s">
        <v>156</v>
      </c>
      <c r="AU811" s="24" t="s">
        <v>84</v>
      </c>
    </row>
    <row r="812" s="11" customFormat="1">
      <c r="B812" s="236"/>
      <c r="C812" s="237"/>
      <c r="D812" s="233" t="s">
        <v>158</v>
      </c>
      <c r="E812" s="238" t="s">
        <v>22</v>
      </c>
      <c r="F812" s="239" t="s">
        <v>1069</v>
      </c>
      <c r="G812" s="237"/>
      <c r="H812" s="240">
        <v>2.7330000000000001</v>
      </c>
      <c r="I812" s="241"/>
      <c r="J812" s="237"/>
      <c r="K812" s="237"/>
      <c r="L812" s="242"/>
      <c r="M812" s="243"/>
      <c r="N812" s="244"/>
      <c r="O812" s="244"/>
      <c r="P812" s="244"/>
      <c r="Q812" s="244"/>
      <c r="R812" s="244"/>
      <c r="S812" s="244"/>
      <c r="T812" s="245"/>
      <c r="AT812" s="246" t="s">
        <v>158</v>
      </c>
      <c r="AU812" s="246" t="s">
        <v>84</v>
      </c>
      <c r="AV812" s="11" t="s">
        <v>84</v>
      </c>
      <c r="AW812" s="11" t="s">
        <v>39</v>
      </c>
      <c r="AX812" s="11" t="s">
        <v>75</v>
      </c>
      <c r="AY812" s="246" t="s">
        <v>147</v>
      </c>
    </row>
    <row r="813" s="11" customFormat="1">
      <c r="B813" s="236"/>
      <c r="C813" s="237"/>
      <c r="D813" s="233" t="s">
        <v>158</v>
      </c>
      <c r="E813" s="238" t="s">
        <v>22</v>
      </c>
      <c r="F813" s="239" t="s">
        <v>1070</v>
      </c>
      <c r="G813" s="237"/>
      <c r="H813" s="240">
        <v>4.5380000000000003</v>
      </c>
      <c r="I813" s="241"/>
      <c r="J813" s="237"/>
      <c r="K813" s="237"/>
      <c r="L813" s="242"/>
      <c r="M813" s="243"/>
      <c r="N813" s="244"/>
      <c r="O813" s="244"/>
      <c r="P813" s="244"/>
      <c r="Q813" s="244"/>
      <c r="R813" s="244"/>
      <c r="S813" s="244"/>
      <c r="T813" s="245"/>
      <c r="AT813" s="246" t="s">
        <v>158</v>
      </c>
      <c r="AU813" s="246" t="s">
        <v>84</v>
      </c>
      <c r="AV813" s="11" t="s">
        <v>84</v>
      </c>
      <c r="AW813" s="11" t="s">
        <v>39</v>
      </c>
      <c r="AX813" s="11" t="s">
        <v>75</v>
      </c>
      <c r="AY813" s="246" t="s">
        <v>147</v>
      </c>
    </row>
    <row r="814" s="11" customFormat="1">
      <c r="B814" s="236"/>
      <c r="C814" s="237"/>
      <c r="D814" s="233" t="s">
        <v>158</v>
      </c>
      <c r="E814" s="238" t="s">
        <v>22</v>
      </c>
      <c r="F814" s="239" t="s">
        <v>1071</v>
      </c>
      <c r="G814" s="237"/>
      <c r="H814" s="240">
        <v>8.6270000000000007</v>
      </c>
      <c r="I814" s="241"/>
      <c r="J814" s="237"/>
      <c r="K814" s="237"/>
      <c r="L814" s="242"/>
      <c r="M814" s="243"/>
      <c r="N814" s="244"/>
      <c r="O814" s="244"/>
      <c r="P814" s="244"/>
      <c r="Q814" s="244"/>
      <c r="R814" s="244"/>
      <c r="S814" s="244"/>
      <c r="T814" s="245"/>
      <c r="AT814" s="246" t="s">
        <v>158</v>
      </c>
      <c r="AU814" s="246" t="s">
        <v>84</v>
      </c>
      <c r="AV814" s="11" t="s">
        <v>84</v>
      </c>
      <c r="AW814" s="11" t="s">
        <v>39</v>
      </c>
      <c r="AX814" s="11" t="s">
        <v>75</v>
      </c>
      <c r="AY814" s="246" t="s">
        <v>147</v>
      </c>
    </row>
    <row r="815" s="11" customFormat="1">
      <c r="B815" s="236"/>
      <c r="C815" s="237"/>
      <c r="D815" s="233" t="s">
        <v>158</v>
      </c>
      <c r="E815" s="238" t="s">
        <v>22</v>
      </c>
      <c r="F815" s="239" t="s">
        <v>1072</v>
      </c>
      <c r="G815" s="237"/>
      <c r="H815" s="240">
        <v>113.114</v>
      </c>
      <c r="I815" s="241"/>
      <c r="J815" s="237"/>
      <c r="K815" s="237"/>
      <c r="L815" s="242"/>
      <c r="M815" s="243"/>
      <c r="N815" s="244"/>
      <c r="O815" s="244"/>
      <c r="P815" s="244"/>
      <c r="Q815" s="244"/>
      <c r="R815" s="244"/>
      <c r="S815" s="244"/>
      <c r="T815" s="245"/>
      <c r="AT815" s="246" t="s">
        <v>158</v>
      </c>
      <c r="AU815" s="246" t="s">
        <v>84</v>
      </c>
      <c r="AV815" s="11" t="s">
        <v>84</v>
      </c>
      <c r="AW815" s="11" t="s">
        <v>39</v>
      </c>
      <c r="AX815" s="11" t="s">
        <v>75</v>
      </c>
      <c r="AY815" s="246" t="s">
        <v>147</v>
      </c>
    </row>
    <row r="816" s="11" customFormat="1">
      <c r="B816" s="236"/>
      <c r="C816" s="237"/>
      <c r="D816" s="233" t="s">
        <v>158</v>
      </c>
      <c r="E816" s="238" t="s">
        <v>22</v>
      </c>
      <c r="F816" s="239" t="s">
        <v>1073</v>
      </c>
      <c r="G816" s="237"/>
      <c r="H816" s="240">
        <v>3.5950000000000002</v>
      </c>
      <c r="I816" s="241"/>
      <c r="J816" s="237"/>
      <c r="K816" s="237"/>
      <c r="L816" s="242"/>
      <c r="M816" s="243"/>
      <c r="N816" s="244"/>
      <c r="O816" s="244"/>
      <c r="P816" s="244"/>
      <c r="Q816" s="244"/>
      <c r="R816" s="244"/>
      <c r="S816" s="244"/>
      <c r="T816" s="245"/>
      <c r="AT816" s="246" t="s">
        <v>158</v>
      </c>
      <c r="AU816" s="246" t="s">
        <v>84</v>
      </c>
      <c r="AV816" s="11" t="s">
        <v>84</v>
      </c>
      <c r="AW816" s="11" t="s">
        <v>39</v>
      </c>
      <c r="AX816" s="11" t="s">
        <v>75</v>
      </c>
      <c r="AY816" s="246" t="s">
        <v>147</v>
      </c>
    </row>
    <row r="817" s="11" customFormat="1">
      <c r="B817" s="236"/>
      <c r="C817" s="237"/>
      <c r="D817" s="233" t="s">
        <v>158</v>
      </c>
      <c r="E817" s="238" t="s">
        <v>22</v>
      </c>
      <c r="F817" s="239" t="s">
        <v>1074</v>
      </c>
      <c r="G817" s="237"/>
      <c r="H817" s="240">
        <v>6.9509999999999996</v>
      </c>
      <c r="I817" s="241"/>
      <c r="J817" s="237"/>
      <c r="K817" s="237"/>
      <c r="L817" s="242"/>
      <c r="M817" s="243"/>
      <c r="N817" s="244"/>
      <c r="O817" s="244"/>
      <c r="P817" s="244"/>
      <c r="Q817" s="244"/>
      <c r="R817" s="244"/>
      <c r="S817" s="244"/>
      <c r="T817" s="245"/>
      <c r="AT817" s="246" t="s">
        <v>158</v>
      </c>
      <c r="AU817" s="246" t="s">
        <v>84</v>
      </c>
      <c r="AV817" s="11" t="s">
        <v>84</v>
      </c>
      <c r="AW817" s="11" t="s">
        <v>39</v>
      </c>
      <c r="AX817" s="11" t="s">
        <v>75</v>
      </c>
      <c r="AY817" s="246" t="s">
        <v>147</v>
      </c>
    </row>
    <row r="818" s="11" customFormat="1">
      <c r="B818" s="236"/>
      <c r="C818" s="237"/>
      <c r="D818" s="233" t="s">
        <v>158</v>
      </c>
      <c r="E818" s="238" t="s">
        <v>22</v>
      </c>
      <c r="F818" s="239" t="s">
        <v>1075</v>
      </c>
      <c r="G818" s="237"/>
      <c r="H818" s="240">
        <v>112.02200000000001</v>
      </c>
      <c r="I818" s="241"/>
      <c r="J818" s="237"/>
      <c r="K818" s="237"/>
      <c r="L818" s="242"/>
      <c r="M818" s="243"/>
      <c r="N818" s="244"/>
      <c r="O818" s="244"/>
      <c r="P818" s="244"/>
      <c r="Q818" s="244"/>
      <c r="R818" s="244"/>
      <c r="S818" s="244"/>
      <c r="T818" s="245"/>
      <c r="AT818" s="246" t="s">
        <v>158</v>
      </c>
      <c r="AU818" s="246" t="s">
        <v>84</v>
      </c>
      <c r="AV818" s="11" t="s">
        <v>84</v>
      </c>
      <c r="AW818" s="11" t="s">
        <v>39</v>
      </c>
      <c r="AX818" s="11" t="s">
        <v>75</v>
      </c>
      <c r="AY818" s="246" t="s">
        <v>147</v>
      </c>
    </row>
    <row r="819" s="11" customFormat="1">
      <c r="B819" s="236"/>
      <c r="C819" s="237"/>
      <c r="D819" s="233" t="s">
        <v>158</v>
      </c>
      <c r="E819" s="238" t="s">
        <v>22</v>
      </c>
      <c r="F819" s="239" t="s">
        <v>1076</v>
      </c>
      <c r="G819" s="237"/>
      <c r="H819" s="240">
        <v>65.241</v>
      </c>
      <c r="I819" s="241"/>
      <c r="J819" s="237"/>
      <c r="K819" s="237"/>
      <c r="L819" s="242"/>
      <c r="M819" s="243"/>
      <c r="N819" s="244"/>
      <c r="O819" s="244"/>
      <c r="P819" s="244"/>
      <c r="Q819" s="244"/>
      <c r="R819" s="244"/>
      <c r="S819" s="244"/>
      <c r="T819" s="245"/>
      <c r="AT819" s="246" t="s">
        <v>158</v>
      </c>
      <c r="AU819" s="246" t="s">
        <v>84</v>
      </c>
      <c r="AV819" s="11" t="s">
        <v>84</v>
      </c>
      <c r="AW819" s="11" t="s">
        <v>39</v>
      </c>
      <c r="AX819" s="11" t="s">
        <v>75</v>
      </c>
      <c r="AY819" s="246" t="s">
        <v>147</v>
      </c>
    </row>
    <row r="820" s="11" customFormat="1">
      <c r="B820" s="236"/>
      <c r="C820" s="237"/>
      <c r="D820" s="233" t="s">
        <v>158</v>
      </c>
      <c r="E820" s="238" t="s">
        <v>22</v>
      </c>
      <c r="F820" s="239" t="s">
        <v>1077</v>
      </c>
      <c r="G820" s="237"/>
      <c r="H820" s="240">
        <v>19.399999999999999</v>
      </c>
      <c r="I820" s="241"/>
      <c r="J820" s="237"/>
      <c r="K820" s="237"/>
      <c r="L820" s="242"/>
      <c r="M820" s="243"/>
      <c r="N820" s="244"/>
      <c r="O820" s="244"/>
      <c r="P820" s="244"/>
      <c r="Q820" s="244"/>
      <c r="R820" s="244"/>
      <c r="S820" s="244"/>
      <c r="T820" s="245"/>
      <c r="AT820" s="246" t="s">
        <v>158</v>
      </c>
      <c r="AU820" s="246" t="s">
        <v>84</v>
      </c>
      <c r="AV820" s="11" t="s">
        <v>84</v>
      </c>
      <c r="AW820" s="11" t="s">
        <v>39</v>
      </c>
      <c r="AX820" s="11" t="s">
        <v>75</v>
      </c>
      <c r="AY820" s="246" t="s">
        <v>147</v>
      </c>
    </row>
    <row r="821" s="11" customFormat="1">
      <c r="B821" s="236"/>
      <c r="C821" s="237"/>
      <c r="D821" s="233" t="s">
        <v>158</v>
      </c>
      <c r="E821" s="238" t="s">
        <v>22</v>
      </c>
      <c r="F821" s="239" t="s">
        <v>1078</v>
      </c>
      <c r="G821" s="237"/>
      <c r="H821" s="240">
        <v>2.2949999999999999</v>
      </c>
      <c r="I821" s="241"/>
      <c r="J821" s="237"/>
      <c r="K821" s="237"/>
      <c r="L821" s="242"/>
      <c r="M821" s="243"/>
      <c r="N821" s="244"/>
      <c r="O821" s="244"/>
      <c r="P821" s="244"/>
      <c r="Q821" s="244"/>
      <c r="R821" s="244"/>
      <c r="S821" s="244"/>
      <c r="T821" s="245"/>
      <c r="AT821" s="246" t="s">
        <v>158</v>
      </c>
      <c r="AU821" s="246" t="s">
        <v>84</v>
      </c>
      <c r="AV821" s="11" t="s">
        <v>84</v>
      </c>
      <c r="AW821" s="11" t="s">
        <v>39</v>
      </c>
      <c r="AX821" s="11" t="s">
        <v>75</v>
      </c>
      <c r="AY821" s="246" t="s">
        <v>147</v>
      </c>
    </row>
    <row r="822" s="12" customFormat="1">
      <c r="B822" s="247"/>
      <c r="C822" s="248"/>
      <c r="D822" s="233" t="s">
        <v>158</v>
      </c>
      <c r="E822" s="249" t="s">
        <v>22</v>
      </c>
      <c r="F822" s="250" t="s">
        <v>166</v>
      </c>
      <c r="G822" s="248"/>
      <c r="H822" s="251">
        <v>338.51600000000002</v>
      </c>
      <c r="I822" s="252"/>
      <c r="J822" s="248"/>
      <c r="K822" s="248"/>
      <c r="L822" s="253"/>
      <c r="M822" s="254"/>
      <c r="N822" s="255"/>
      <c r="O822" s="255"/>
      <c r="P822" s="255"/>
      <c r="Q822" s="255"/>
      <c r="R822" s="255"/>
      <c r="S822" s="255"/>
      <c r="T822" s="256"/>
      <c r="AT822" s="257" t="s">
        <v>158</v>
      </c>
      <c r="AU822" s="257" t="s">
        <v>84</v>
      </c>
      <c r="AV822" s="12" t="s">
        <v>154</v>
      </c>
      <c r="AW822" s="12" t="s">
        <v>39</v>
      </c>
      <c r="AX822" s="12" t="s">
        <v>24</v>
      </c>
      <c r="AY822" s="257" t="s">
        <v>147</v>
      </c>
    </row>
    <row r="823" s="1" customFormat="1" ht="16.5" customHeight="1">
      <c r="B823" s="46"/>
      <c r="C823" s="221" t="s">
        <v>1079</v>
      </c>
      <c r="D823" s="221" t="s">
        <v>149</v>
      </c>
      <c r="E823" s="222" t="s">
        <v>1080</v>
      </c>
      <c r="F823" s="223" t="s">
        <v>1081</v>
      </c>
      <c r="G823" s="224" t="s">
        <v>201</v>
      </c>
      <c r="H823" s="225">
        <v>12.019</v>
      </c>
      <c r="I823" s="226"/>
      <c r="J823" s="227">
        <f>ROUND(I823*H823,2)</f>
        <v>0</v>
      </c>
      <c r="K823" s="223" t="s">
        <v>153</v>
      </c>
      <c r="L823" s="72"/>
      <c r="M823" s="228" t="s">
        <v>22</v>
      </c>
      <c r="N823" s="229" t="s">
        <v>46</v>
      </c>
      <c r="O823" s="47"/>
      <c r="P823" s="230">
        <f>O823*H823</f>
        <v>0</v>
      </c>
      <c r="Q823" s="230">
        <v>0</v>
      </c>
      <c r="R823" s="230">
        <f>Q823*H823</f>
        <v>0</v>
      </c>
      <c r="S823" s="230">
        <v>0</v>
      </c>
      <c r="T823" s="231">
        <f>S823*H823</f>
        <v>0</v>
      </c>
      <c r="AR823" s="24" t="s">
        <v>245</v>
      </c>
      <c r="AT823" s="24" t="s">
        <v>149</v>
      </c>
      <c r="AU823" s="24" t="s">
        <v>84</v>
      </c>
      <c r="AY823" s="24" t="s">
        <v>147</v>
      </c>
      <c r="BE823" s="232">
        <f>IF(N823="základní",J823,0)</f>
        <v>0</v>
      </c>
      <c r="BF823" s="232">
        <f>IF(N823="snížená",J823,0)</f>
        <v>0</v>
      </c>
      <c r="BG823" s="232">
        <f>IF(N823="zákl. přenesená",J823,0)</f>
        <v>0</v>
      </c>
      <c r="BH823" s="232">
        <f>IF(N823="sníž. přenesená",J823,0)</f>
        <v>0</v>
      </c>
      <c r="BI823" s="232">
        <f>IF(N823="nulová",J823,0)</f>
        <v>0</v>
      </c>
      <c r="BJ823" s="24" t="s">
        <v>24</v>
      </c>
      <c r="BK823" s="232">
        <f>ROUND(I823*H823,2)</f>
        <v>0</v>
      </c>
      <c r="BL823" s="24" t="s">
        <v>245</v>
      </c>
      <c r="BM823" s="24" t="s">
        <v>1082</v>
      </c>
    </row>
    <row r="824" s="1" customFormat="1">
      <c r="B824" s="46"/>
      <c r="C824" s="74"/>
      <c r="D824" s="233" t="s">
        <v>156</v>
      </c>
      <c r="E824" s="74"/>
      <c r="F824" s="234" t="s">
        <v>1083</v>
      </c>
      <c r="G824" s="74"/>
      <c r="H824" s="74"/>
      <c r="I824" s="191"/>
      <c r="J824" s="74"/>
      <c r="K824" s="74"/>
      <c r="L824" s="72"/>
      <c r="M824" s="235"/>
      <c r="N824" s="47"/>
      <c r="O824" s="47"/>
      <c r="P824" s="47"/>
      <c r="Q824" s="47"/>
      <c r="R824" s="47"/>
      <c r="S824" s="47"/>
      <c r="T824" s="95"/>
      <c r="AT824" s="24" t="s">
        <v>156</v>
      </c>
      <c r="AU824" s="24" t="s">
        <v>84</v>
      </c>
    </row>
    <row r="825" s="10" customFormat="1" ht="29.88" customHeight="1">
      <c r="B825" s="205"/>
      <c r="C825" s="206"/>
      <c r="D825" s="207" t="s">
        <v>74</v>
      </c>
      <c r="E825" s="219" t="s">
        <v>1084</v>
      </c>
      <c r="F825" s="219" t="s">
        <v>1085</v>
      </c>
      <c r="G825" s="206"/>
      <c r="H825" s="206"/>
      <c r="I825" s="209"/>
      <c r="J825" s="220">
        <f>BK825</f>
        <v>0</v>
      </c>
      <c r="K825" s="206"/>
      <c r="L825" s="211"/>
      <c r="M825" s="212"/>
      <c r="N825" s="213"/>
      <c r="O825" s="213"/>
      <c r="P825" s="214">
        <f>SUM(P826:P895)</f>
        <v>0</v>
      </c>
      <c r="Q825" s="213"/>
      <c r="R825" s="214">
        <f>SUM(R826:R895)</f>
        <v>0.21840521000000002</v>
      </c>
      <c r="S825" s="213"/>
      <c r="T825" s="215">
        <f>SUM(T826:T895)</f>
        <v>6.7763613600000001</v>
      </c>
      <c r="AR825" s="216" t="s">
        <v>84</v>
      </c>
      <c r="AT825" s="217" t="s">
        <v>74</v>
      </c>
      <c r="AU825" s="217" t="s">
        <v>24</v>
      </c>
      <c r="AY825" s="216" t="s">
        <v>147</v>
      </c>
      <c r="BK825" s="218">
        <f>SUM(BK826:BK895)</f>
        <v>0</v>
      </c>
    </row>
    <row r="826" s="1" customFormat="1" ht="16.5" customHeight="1">
      <c r="B826" s="46"/>
      <c r="C826" s="221" t="s">
        <v>1086</v>
      </c>
      <c r="D826" s="221" t="s">
        <v>149</v>
      </c>
      <c r="E826" s="222" t="s">
        <v>1087</v>
      </c>
      <c r="F826" s="223" t="s">
        <v>1088</v>
      </c>
      <c r="G826" s="224" t="s">
        <v>152</v>
      </c>
      <c r="H826" s="225">
        <v>703.67200000000003</v>
      </c>
      <c r="I826" s="226"/>
      <c r="J826" s="227">
        <f>ROUND(I826*H826,2)</f>
        <v>0</v>
      </c>
      <c r="K826" s="223" t="s">
        <v>153</v>
      </c>
      <c r="L826" s="72"/>
      <c r="M826" s="228" t="s">
        <v>22</v>
      </c>
      <c r="N826" s="229" t="s">
        <v>46</v>
      </c>
      <c r="O826" s="47"/>
      <c r="P826" s="230">
        <f>O826*H826</f>
        <v>0</v>
      </c>
      <c r="Q826" s="230">
        <v>0</v>
      </c>
      <c r="R826" s="230">
        <f>Q826*H826</f>
        <v>0</v>
      </c>
      <c r="S826" s="230">
        <v>0.0094999999999999998</v>
      </c>
      <c r="T826" s="231">
        <f>S826*H826</f>
        <v>6.6848840000000003</v>
      </c>
      <c r="AR826" s="24" t="s">
        <v>245</v>
      </c>
      <c r="AT826" s="24" t="s">
        <v>149</v>
      </c>
      <c r="AU826" s="24" t="s">
        <v>84</v>
      </c>
      <c r="AY826" s="24" t="s">
        <v>147</v>
      </c>
      <c r="BE826" s="232">
        <f>IF(N826="základní",J826,0)</f>
        <v>0</v>
      </c>
      <c r="BF826" s="232">
        <f>IF(N826="snížená",J826,0)</f>
        <v>0</v>
      </c>
      <c r="BG826" s="232">
        <f>IF(N826="zákl. přenesená",J826,0)</f>
        <v>0</v>
      </c>
      <c r="BH826" s="232">
        <f>IF(N826="sníž. přenesená",J826,0)</f>
        <v>0</v>
      </c>
      <c r="BI826" s="232">
        <f>IF(N826="nulová",J826,0)</f>
        <v>0</v>
      </c>
      <c r="BJ826" s="24" t="s">
        <v>24</v>
      </c>
      <c r="BK826" s="232">
        <f>ROUND(I826*H826,2)</f>
        <v>0</v>
      </c>
      <c r="BL826" s="24" t="s">
        <v>245</v>
      </c>
      <c r="BM826" s="24" t="s">
        <v>1089</v>
      </c>
    </row>
    <row r="827" s="1" customFormat="1">
      <c r="B827" s="46"/>
      <c r="C827" s="74"/>
      <c r="D827" s="233" t="s">
        <v>156</v>
      </c>
      <c r="E827" s="74"/>
      <c r="F827" s="234" t="s">
        <v>1090</v>
      </c>
      <c r="G827" s="74"/>
      <c r="H827" s="74"/>
      <c r="I827" s="191"/>
      <c r="J827" s="74"/>
      <c r="K827" s="74"/>
      <c r="L827" s="72"/>
      <c r="M827" s="235"/>
      <c r="N827" s="47"/>
      <c r="O827" s="47"/>
      <c r="P827" s="47"/>
      <c r="Q827" s="47"/>
      <c r="R827" s="47"/>
      <c r="S827" s="47"/>
      <c r="T827" s="95"/>
      <c r="AT827" s="24" t="s">
        <v>156</v>
      </c>
      <c r="AU827" s="24" t="s">
        <v>84</v>
      </c>
    </row>
    <row r="828" s="11" customFormat="1">
      <c r="B828" s="236"/>
      <c r="C828" s="237"/>
      <c r="D828" s="233" t="s">
        <v>158</v>
      </c>
      <c r="E828" s="238" t="s">
        <v>22</v>
      </c>
      <c r="F828" s="239" t="s">
        <v>849</v>
      </c>
      <c r="G828" s="237"/>
      <c r="H828" s="240">
        <v>198.42500000000001</v>
      </c>
      <c r="I828" s="241"/>
      <c r="J828" s="237"/>
      <c r="K828" s="237"/>
      <c r="L828" s="242"/>
      <c r="M828" s="243"/>
      <c r="N828" s="244"/>
      <c r="O828" s="244"/>
      <c r="P828" s="244"/>
      <c r="Q828" s="244"/>
      <c r="R828" s="244"/>
      <c r="S828" s="244"/>
      <c r="T828" s="245"/>
      <c r="AT828" s="246" t="s">
        <v>158</v>
      </c>
      <c r="AU828" s="246" t="s">
        <v>84</v>
      </c>
      <c r="AV828" s="11" t="s">
        <v>84</v>
      </c>
      <c r="AW828" s="11" t="s">
        <v>39</v>
      </c>
      <c r="AX828" s="11" t="s">
        <v>75</v>
      </c>
      <c r="AY828" s="246" t="s">
        <v>147</v>
      </c>
    </row>
    <row r="829" s="11" customFormat="1">
      <c r="B829" s="236"/>
      <c r="C829" s="237"/>
      <c r="D829" s="233" t="s">
        <v>158</v>
      </c>
      <c r="E829" s="238" t="s">
        <v>22</v>
      </c>
      <c r="F829" s="239" t="s">
        <v>703</v>
      </c>
      <c r="G829" s="237"/>
      <c r="H829" s="240">
        <v>119.18000000000001</v>
      </c>
      <c r="I829" s="241"/>
      <c r="J829" s="237"/>
      <c r="K829" s="237"/>
      <c r="L829" s="242"/>
      <c r="M829" s="243"/>
      <c r="N829" s="244"/>
      <c r="O829" s="244"/>
      <c r="P829" s="244"/>
      <c r="Q829" s="244"/>
      <c r="R829" s="244"/>
      <c r="S829" s="244"/>
      <c r="T829" s="245"/>
      <c r="AT829" s="246" t="s">
        <v>158</v>
      </c>
      <c r="AU829" s="246" t="s">
        <v>84</v>
      </c>
      <c r="AV829" s="11" t="s">
        <v>84</v>
      </c>
      <c r="AW829" s="11" t="s">
        <v>39</v>
      </c>
      <c r="AX829" s="11" t="s">
        <v>75</v>
      </c>
      <c r="AY829" s="246" t="s">
        <v>147</v>
      </c>
    </row>
    <row r="830" s="11" customFormat="1">
      <c r="B830" s="236"/>
      <c r="C830" s="237"/>
      <c r="D830" s="233" t="s">
        <v>158</v>
      </c>
      <c r="E830" s="238" t="s">
        <v>22</v>
      </c>
      <c r="F830" s="239" t="s">
        <v>850</v>
      </c>
      <c r="G830" s="237"/>
      <c r="H830" s="240">
        <v>255.047</v>
      </c>
      <c r="I830" s="241"/>
      <c r="J830" s="237"/>
      <c r="K830" s="237"/>
      <c r="L830" s="242"/>
      <c r="M830" s="243"/>
      <c r="N830" s="244"/>
      <c r="O830" s="244"/>
      <c r="P830" s="244"/>
      <c r="Q830" s="244"/>
      <c r="R830" s="244"/>
      <c r="S830" s="244"/>
      <c r="T830" s="245"/>
      <c r="AT830" s="246" t="s">
        <v>158</v>
      </c>
      <c r="AU830" s="246" t="s">
        <v>84</v>
      </c>
      <c r="AV830" s="11" t="s">
        <v>84</v>
      </c>
      <c r="AW830" s="11" t="s">
        <v>39</v>
      </c>
      <c r="AX830" s="11" t="s">
        <v>75</v>
      </c>
      <c r="AY830" s="246" t="s">
        <v>147</v>
      </c>
    </row>
    <row r="831" s="11" customFormat="1">
      <c r="B831" s="236"/>
      <c r="C831" s="237"/>
      <c r="D831" s="233" t="s">
        <v>158</v>
      </c>
      <c r="E831" s="238" t="s">
        <v>22</v>
      </c>
      <c r="F831" s="239" t="s">
        <v>705</v>
      </c>
      <c r="G831" s="237"/>
      <c r="H831" s="240">
        <v>122.8</v>
      </c>
      <c r="I831" s="241"/>
      <c r="J831" s="237"/>
      <c r="K831" s="237"/>
      <c r="L831" s="242"/>
      <c r="M831" s="243"/>
      <c r="N831" s="244"/>
      <c r="O831" s="244"/>
      <c r="P831" s="244"/>
      <c r="Q831" s="244"/>
      <c r="R831" s="244"/>
      <c r="S831" s="244"/>
      <c r="T831" s="245"/>
      <c r="AT831" s="246" t="s">
        <v>158</v>
      </c>
      <c r="AU831" s="246" t="s">
        <v>84</v>
      </c>
      <c r="AV831" s="11" t="s">
        <v>84</v>
      </c>
      <c r="AW831" s="11" t="s">
        <v>39</v>
      </c>
      <c r="AX831" s="11" t="s">
        <v>75</v>
      </c>
      <c r="AY831" s="246" t="s">
        <v>147</v>
      </c>
    </row>
    <row r="832" s="11" customFormat="1">
      <c r="B832" s="236"/>
      <c r="C832" s="237"/>
      <c r="D832" s="233" t="s">
        <v>158</v>
      </c>
      <c r="E832" s="238" t="s">
        <v>22</v>
      </c>
      <c r="F832" s="239" t="s">
        <v>958</v>
      </c>
      <c r="G832" s="237"/>
      <c r="H832" s="240">
        <v>8.2200000000000006</v>
      </c>
      <c r="I832" s="241"/>
      <c r="J832" s="237"/>
      <c r="K832" s="237"/>
      <c r="L832" s="242"/>
      <c r="M832" s="243"/>
      <c r="N832" s="244"/>
      <c r="O832" s="244"/>
      <c r="P832" s="244"/>
      <c r="Q832" s="244"/>
      <c r="R832" s="244"/>
      <c r="S832" s="244"/>
      <c r="T832" s="245"/>
      <c r="AT832" s="246" t="s">
        <v>158</v>
      </c>
      <c r="AU832" s="246" t="s">
        <v>84</v>
      </c>
      <c r="AV832" s="11" t="s">
        <v>84</v>
      </c>
      <c r="AW832" s="11" t="s">
        <v>39</v>
      </c>
      <c r="AX832" s="11" t="s">
        <v>75</v>
      </c>
      <c r="AY832" s="246" t="s">
        <v>147</v>
      </c>
    </row>
    <row r="833" s="12" customFormat="1">
      <c r="B833" s="247"/>
      <c r="C833" s="248"/>
      <c r="D833" s="233" t="s">
        <v>158</v>
      </c>
      <c r="E833" s="249" t="s">
        <v>22</v>
      </c>
      <c r="F833" s="250" t="s">
        <v>166</v>
      </c>
      <c r="G833" s="248"/>
      <c r="H833" s="251">
        <v>703.67200000000003</v>
      </c>
      <c r="I833" s="252"/>
      <c r="J833" s="248"/>
      <c r="K833" s="248"/>
      <c r="L833" s="253"/>
      <c r="M833" s="254"/>
      <c r="N833" s="255"/>
      <c r="O833" s="255"/>
      <c r="P833" s="255"/>
      <c r="Q833" s="255"/>
      <c r="R833" s="255"/>
      <c r="S833" s="255"/>
      <c r="T833" s="256"/>
      <c r="AT833" s="257" t="s">
        <v>158</v>
      </c>
      <c r="AU833" s="257" t="s">
        <v>84</v>
      </c>
      <c r="AV833" s="12" t="s">
        <v>154</v>
      </c>
      <c r="AW833" s="12" t="s">
        <v>39</v>
      </c>
      <c r="AX833" s="12" t="s">
        <v>24</v>
      </c>
      <c r="AY833" s="257" t="s">
        <v>147</v>
      </c>
    </row>
    <row r="834" s="1" customFormat="1" ht="25.5" customHeight="1">
      <c r="B834" s="46"/>
      <c r="C834" s="221" t="s">
        <v>1091</v>
      </c>
      <c r="D834" s="221" t="s">
        <v>149</v>
      </c>
      <c r="E834" s="222" t="s">
        <v>1092</v>
      </c>
      <c r="F834" s="223" t="s">
        <v>1093</v>
      </c>
      <c r="G834" s="224" t="s">
        <v>152</v>
      </c>
      <c r="H834" s="225">
        <v>695.452</v>
      </c>
      <c r="I834" s="226"/>
      <c r="J834" s="227">
        <f>ROUND(I834*H834,2)</f>
        <v>0</v>
      </c>
      <c r="K834" s="223" t="s">
        <v>153</v>
      </c>
      <c r="L834" s="72"/>
      <c r="M834" s="228" t="s">
        <v>22</v>
      </c>
      <c r="N834" s="229" t="s">
        <v>46</v>
      </c>
      <c r="O834" s="47"/>
      <c r="P834" s="230">
        <f>O834*H834</f>
        <v>0</v>
      </c>
      <c r="Q834" s="230">
        <v>0</v>
      </c>
      <c r="R834" s="230">
        <f>Q834*H834</f>
        <v>0</v>
      </c>
      <c r="S834" s="230">
        <v>0</v>
      </c>
      <c r="T834" s="231">
        <f>S834*H834</f>
        <v>0</v>
      </c>
      <c r="AR834" s="24" t="s">
        <v>245</v>
      </c>
      <c r="AT834" s="24" t="s">
        <v>149</v>
      </c>
      <c r="AU834" s="24" t="s">
        <v>84</v>
      </c>
      <c r="AY834" s="24" t="s">
        <v>147</v>
      </c>
      <c r="BE834" s="232">
        <f>IF(N834="základní",J834,0)</f>
        <v>0</v>
      </c>
      <c r="BF834" s="232">
        <f>IF(N834="snížená",J834,0)</f>
        <v>0</v>
      </c>
      <c r="BG834" s="232">
        <f>IF(N834="zákl. přenesená",J834,0)</f>
        <v>0</v>
      </c>
      <c r="BH834" s="232">
        <f>IF(N834="sníž. přenesená",J834,0)</f>
        <v>0</v>
      </c>
      <c r="BI834" s="232">
        <f>IF(N834="nulová",J834,0)</f>
        <v>0</v>
      </c>
      <c r="BJ834" s="24" t="s">
        <v>24</v>
      </c>
      <c r="BK834" s="232">
        <f>ROUND(I834*H834,2)</f>
        <v>0</v>
      </c>
      <c r="BL834" s="24" t="s">
        <v>245</v>
      </c>
      <c r="BM834" s="24" t="s">
        <v>1094</v>
      </c>
    </row>
    <row r="835" s="1" customFormat="1">
      <c r="B835" s="46"/>
      <c r="C835" s="74"/>
      <c r="D835" s="233" t="s">
        <v>156</v>
      </c>
      <c r="E835" s="74"/>
      <c r="F835" s="234" t="s">
        <v>1095</v>
      </c>
      <c r="G835" s="74"/>
      <c r="H835" s="74"/>
      <c r="I835" s="191"/>
      <c r="J835" s="74"/>
      <c r="K835" s="74"/>
      <c r="L835" s="72"/>
      <c r="M835" s="235"/>
      <c r="N835" s="47"/>
      <c r="O835" s="47"/>
      <c r="P835" s="47"/>
      <c r="Q835" s="47"/>
      <c r="R835" s="47"/>
      <c r="S835" s="47"/>
      <c r="T835" s="95"/>
      <c r="AT835" s="24" t="s">
        <v>156</v>
      </c>
      <c r="AU835" s="24" t="s">
        <v>84</v>
      </c>
    </row>
    <row r="836" s="11" customFormat="1">
      <c r="B836" s="236"/>
      <c r="C836" s="237"/>
      <c r="D836" s="233" t="s">
        <v>158</v>
      </c>
      <c r="E836" s="238" t="s">
        <v>22</v>
      </c>
      <c r="F836" s="239" t="s">
        <v>849</v>
      </c>
      <c r="G836" s="237"/>
      <c r="H836" s="240">
        <v>198.42500000000001</v>
      </c>
      <c r="I836" s="241"/>
      <c r="J836" s="237"/>
      <c r="K836" s="237"/>
      <c r="L836" s="242"/>
      <c r="M836" s="243"/>
      <c r="N836" s="244"/>
      <c r="O836" s="244"/>
      <c r="P836" s="244"/>
      <c r="Q836" s="244"/>
      <c r="R836" s="244"/>
      <c r="S836" s="244"/>
      <c r="T836" s="245"/>
      <c r="AT836" s="246" t="s">
        <v>158</v>
      </c>
      <c r="AU836" s="246" t="s">
        <v>84</v>
      </c>
      <c r="AV836" s="11" t="s">
        <v>84</v>
      </c>
      <c r="AW836" s="11" t="s">
        <v>39</v>
      </c>
      <c r="AX836" s="11" t="s">
        <v>75</v>
      </c>
      <c r="AY836" s="246" t="s">
        <v>147</v>
      </c>
    </row>
    <row r="837" s="11" customFormat="1">
      <c r="B837" s="236"/>
      <c r="C837" s="237"/>
      <c r="D837" s="233" t="s">
        <v>158</v>
      </c>
      <c r="E837" s="238" t="s">
        <v>22</v>
      </c>
      <c r="F837" s="239" t="s">
        <v>703</v>
      </c>
      <c r="G837" s="237"/>
      <c r="H837" s="240">
        <v>119.18000000000001</v>
      </c>
      <c r="I837" s="241"/>
      <c r="J837" s="237"/>
      <c r="K837" s="237"/>
      <c r="L837" s="242"/>
      <c r="M837" s="243"/>
      <c r="N837" s="244"/>
      <c r="O837" s="244"/>
      <c r="P837" s="244"/>
      <c r="Q837" s="244"/>
      <c r="R837" s="244"/>
      <c r="S837" s="244"/>
      <c r="T837" s="245"/>
      <c r="AT837" s="246" t="s">
        <v>158</v>
      </c>
      <c r="AU837" s="246" t="s">
        <v>84</v>
      </c>
      <c r="AV837" s="11" t="s">
        <v>84</v>
      </c>
      <c r="AW837" s="11" t="s">
        <v>39</v>
      </c>
      <c r="AX837" s="11" t="s">
        <v>75</v>
      </c>
      <c r="AY837" s="246" t="s">
        <v>147</v>
      </c>
    </row>
    <row r="838" s="11" customFormat="1">
      <c r="B838" s="236"/>
      <c r="C838" s="237"/>
      <c r="D838" s="233" t="s">
        <v>158</v>
      </c>
      <c r="E838" s="238" t="s">
        <v>22</v>
      </c>
      <c r="F838" s="239" t="s">
        <v>850</v>
      </c>
      <c r="G838" s="237"/>
      <c r="H838" s="240">
        <v>255.047</v>
      </c>
      <c r="I838" s="241"/>
      <c r="J838" s="237"/>
      <c r="K838" s="237"/>
      <c r="L838" s="242"/>
      <c r="M838" s="243"/>
      <c r="N838" s="244"/>
      <c r="O838" s="244"/>
      <c r="P838" s="244"/>
      <c r="Q838" s="244"/>
      <c r="R838" s="244"/>
      <c r="S838" s="244"/>
      <c r="T838" s="245"/>
      <c r="AT838" s="246" t="s">
        <v>158</v>
      </c>
      <c r="AU838" s="246" t="s">
        <v>84</v>
      </c>
      <c r="AV838" s="11" t="s">
        <v>84</v>
      </c>
      <c r="AW838" s="11" t="s">
        <v>39</v>
      </c>
      <c r="AX838" s="11" t="s">
        <v>75</v>
      </c>
      <c r="AY838" s="246" t="s">
        <v>147</v>
      </c>
    </row>
    <row r="839" s="11" customFormat="1">
      <c r="B839" s="236"/>
      <c r="C839" s="237"/>
      <c r="D839" s="233" t="s">
        <v>158</v>
      </c>
      <c r="E839" s="238" t="s">
        <v>22</v>
      </c>
      <c r="F839" s="239" t="s">
        <v>705</v>
      </c>
      <c r="G839" s="237"/>
      <c r="H839" s="240">
        <v>122.8</v>
      </c>
      <c r="I839" s="241"/>
      <c r="J839" s="237"/>
      <c r="K839" s="237"/>
      <c r="L839" s="242"/>
      <c r="M839" s="243"/>
      <c r="N839" s="244"/>
      <c r="O839" s="244"/>
      <c r="P839" s="244"/>
      <c r="Q839" s="244"/>
      <c r="R839" s="244"/>
      <c r="S839" s="244"/>
      <c r="T839" s="245"/>
      <c r="AT839" s="246" t="s">
        <v>158</v>
      </c>
      <c r="AU839" s="246" t="s">
        <v>84</v>
      </c>
      <c r="AV839" s="11" t="s">
        <v>84</v>
      </c>
      <c r="AW839" s="11" t="s">
        <v>39</v>
      </c>
      <c r="AX839" s="11" t="s">
        <v>75</v>
      </c>
      <c r="AY839" s="246" t="s">
        <v>147</v>
      </c>
    </row>
    <row r="840" s="12" customFormat="1">
      <c r="B840" s="247"/>
      <c r="C840" s="248"/>
      <c r="D840" s="233" t="s">
        <v>158</v>
      </c>
      <c r="E840" s="249" t="s">
        <v>22</v>
      </c>
      <c r="F840" s="250" t="s">
        <v>166</v>
      </c>
      <c r="G840" s="248"/>
      <c r="H840" s="251">
        <v>695.452</v>
      </c>
      <c r="I840" s="252"/>
      <c r="J840" s="248"/>
      <c r="K840" s="248"/>
      <c r="L840" s="253"/>
      <c r="M840" s="254"/>
      <c r="N840" s="255"/>
      <c r="O840" s="255"/>
      <c r="P840" s="255"/>
      <c r="Q840" s="255"/>
      <c r="R840" s="255"/>
      <c r="S840" s="255"/>
      <c r="T840" s="256"/>
      <c r="AT840" s="257" t="s">
        <v>158</v>
      </c>
      <c r="AU840" s="257" t="s">
        <v>84</v>
      </c>
      <c r="AV840" s="12" t="s">
        <v>154</v>
      </c>
      <c r="AW840" s="12" t="s">
        <v>39</v>
      </c>
      <c r="AX840" s="12" t="s">
        <v>24</v>
      </c>
      <c r="AY840" s="257" t="s">
        <v>147</v>
      </c>
    </row>
    <row r="841" s="1" customFormat="1" ht="25.5" customHeight="1">
      <c r="B841" s="46"/>
      <c r="C841" s="221" t="s">
        <v>1096</v>
      </c>
      <c r="D841" s="221" t="s">
        <v>149</v>
      </c>
      <c r="E841" s="222" t="s">
        <v>1097</v>
      </c>
      <c r="F841" s="223" t="s">
        <v>1098</v>
      </c>
      <c r="G841" s="224" t="s">
        <v>152</v>
      </c>
      <c r="H841" s="225">
        <v>1600.038</v>
      </c>
      <c r="I841" s="226"/>
      <c r="J841" s="227">
        <f>ROUND(I841*H841,2)</f>
        <v>0</v>
      </c>
      <c r="K841" s="223" t="s">
        <v>153</v>
      </c>
      <c r="L841" s="72"/>
      <c r="M841" s="228" t="s">
        <v>22</v>
      </c>
      <c r="N841" s="229" t="s">
        <v>46</v>
      </c>
      <c r="O841" s="47"/>
      <c r="P841" s="230">
        <f>O841*H841</f>
        <v>0</v>
      </c>
      <c r="Q841" s="230">
        <v>1.0000000000000001E-05</v>
      </c>
      <c r="R841" s="230">
        <f>Q841*H841</f>
        <v>0.016000380000000002</v>
      </c>
      <c r="S841" s="230">
        <v>0</v>
      </c>
      <c r="T841" s="231">
        <f>S841*H841</f>
        <v>0</v>
      </c>
      <c r="AR841" s="24" t="s">
        <v>245</v>
      </c>
      <c r="AT841" s="24" t="s">
        <v>149</v>
      </c>
      <c r="AU841" s="24" t="s">
        <v>84</v>
      </c>
      <c r="AY841" s="24" t="s">
        <v>147</v>
      </c>
      <c r="BE841" s="232">
        <f>IF(N841="základní",J841,0)</f>
        <v>0</v>
      </c>
      <c r="BF841" s="232">
        <f>IF(N841="snížená",J841,0)</f>
        <v>0</v>
      </c>
      <c r="BG841" s="232">
        <f>IF(N841="zákl. přenesená",J841,0)</f>
        <v>0</v>
      </c>
      <c r="BH841" s="232">
        <f>IF(N841="sníž. přenesená",J841,0)</f>
        <v>0</v>
      </c>
      <c r="BI841" s="232">
        <f>IF(N841="nulová",J841,0)</f>
        <v>0</v>
      </c>
      <c r="BJ841" s="24" t="s">
        <v>24</v>
      </c>
      <c r="BK841" s="232">
        <f>ROUND(I841*H841,2)</f>
        <v>0</v>
      </c>
      <c r="BL841" s="24" t="s">
        <v>245</v>
      </c>
      <c r="BM841" s="24" t="s">
        <v>1099</v>
      </c>
    </row>
    <row r="842" s="1" customFormat="1">
      <c r="B842" s="46"/>
      <c r="C842" s="74"/>
      <c r="D842" s="233" t="s">
        <v>156</v>
      </c>
      <c r="E842" s="74"/>
      <c r="F842" s="234" t="s">
        <v>1100</v>
      </c>
      <c r="G842" s="74"/>
      <c r="H842" s="74"/>
      <c r="I842" s="191"/>
      <c r="J842" s="74"/>
      <c r="K842" s="74"/>
      <c r="L842" s="72"/>
      <c r="M842" s="235"/>
      <c r="N842" s="47"/>
      <c r="O842" s="47"/>
      <c r="P842" s="47"/>
      <c r="Q842" s="47"/>
      <c r="R842" s="47"/>
      <c r="S842" s="47"/>
      <c r="T842" s="95"/>
      <c r="AT842" s="24" t="s">
        <v>156</v>
      </c>
      <c r="AU842" s="24" t="s">
        <v>84</v>
      </c>
    </row>
    <row r="843" s="11" customFormat="1">
      <c r="B843" s="236"/>
      <c r="C843" s="237"/>
      <c r="D843" s="233" t="s">
        <v>158</v>
      </c>
      <c r="E843" s="238" t="s">
        <v>22</v>
      </c>
      <c r="F843" s="239" t="s">
        <v>877</v>
      </c>
      <c r="G843" s="237"/>
      <c r="H843" s="240">
        <v>191.79499999999999</v>
      </c>
      <c r="I843" s="241"/>
      <c r="J843" s="237"/>
      <c r="K843" s="237"/>
      <c r="L843" s="242"/>
      <c r="M843" s="243"/>
      <c r="N843" s="244"/>
      <c r="O843" s="244"/>
      <c r="P843" s="244"/>
      <c r="Q843" s="244"/>
      <c r="R843" s="244"/>
      <c r="S843" s="244"/>
      <c r="T843" s="245"/>
      <c r="AT843" s="246" t="s">
        <v>158</v>
      </c>
      <c r="AU843" s="246" t="s">
        <v>84</v>
      </c>
      <c r="AV843" s="11" t="s">
        <v>84</v>
      </c>
      <c r="AW843" s="11" t="s">
        <v>39</v>
      </c>
      <c r="AX843" s="11" t="s">
        <v>75</v>
      </c>
      <c r="AY843" s="246" t="s">
        <v>147</v>
      </c>
    </row>
    <row r="844" s="11" customFormat="1">
      <c r="B844" s="236"/>
      <c r="C844" s="237"/>
      <c r="D844" s="233" t="s">
        <v>158</v>
      </c>
      <c r="E844" s="238" t="s">
        <v>22</v>
      </c>
      <c r="F844" s="239" t="s">
        <v>878</v>
      </c>
      <c r="G844" s="237"/>
      <c r="H844" s="240">
        <v>116.80500000000001</v>
      </c>
      <c r="I844" s="241"/>
      <c r="J844" s="237"/>
      <c r="K844" s="237"/>
      <c r="L844" s="242"/>
      <c r="M844" s="243"/>
      <c r="N844" s="244"/>
      <c r="O844" s="244"/>
      <c r="P844" s="244"/>
      <c r="Q844" s="244"/>
      <c r="R844" s="244"/>
      <c r="S844" s="244"/>
      <c r="T844" s="245"/>
      <c r="AT844" s="246" t="s">
        <v>158</v>
      </c>
      <c r="AU844" s="246" t="s">
        <v>84</v>
      </c>
      <c r="AV844" s="11" t="s">
        <v>84</v>
      </c>
      <c r="AW844" s="11" t="s">
        <v>39</v>
      </c>
      <c r="AX844" s="11" t="s">
        <v>75</v>
      </c>
      <c r="AY844" s="246" t="s">
        <v>147</v>
      </c>
    </row>
    <row r="845" s="11" customFormat="1">
      <c r="B845" s="236"/>
      <c r="C845" s="237"/>
      <c r="D845" s="233" t="s">
        <v>158</v>
      </c>
      <c r="E845" s="238" t="s">
        <v>22</v>
      </c>
      <c r="F845" s="239" t="s">
        <v>879</v>
      </c>
      <c r="G845" s="237"/>
      <c r="H845" s="240">
        <v>249.52199999999999</v>
      </c>
      <c r="I845" s="241"/>
      <c r="J845" s="237"/>
      <c r="K845" s="237"/>
      <c r="L845" s="242"/>
      <c r="M845" s="243"/>
      <c r="N845" s="244"/>
      <c r="O845" s="244"/>
      <c r="P845" s="244"/>
      <c r="Q845" s="244"/>
      <c r="R845" s="244"/>
      <c r="S845" s="244"/>
      <c r="T845" s="245"/>
      <c r="AT845" s="246" t="s">
        <v>158</v>
      </c>
      <c r="AU845" s="246" t="s">
        <v>84</v>
      </c>
      <c r="AV845" s="11" t="s">
        <v>84</v>
      </c>
      <c r="AW845" s="11" t="s">
        <v>39</v>
      </c>
      <c r="AX845" s="11" t="s">
        <v>75</v>
      </c>
      <c r="AY845" s="246" t="s">
        <v>147</v>
      </c>
    </row>
    <row r="846" s="11" customFormat="1">
      <c r="B846" s="236"/>
      <c r="C846" s="237"/>
      <c r="D846" s="233" t="s">
        <v>158</v>
      </c>
      <c r="E846" s="238" t="s">
        <v>22</v>
      </c>
      <c r="F846" s="239" t="s">
        <v>880</v>
      </c>
      <c r="G846" s="237"/>
      <c r="H846" s="240">
        <v>121.94499999999999</v>
      </c>
      <c r="I846" s="241"/>
      <c r="J846" s="237"/>
      <c r="K846" s="237"/>
      <c r="L846" s="242"/>
      <c r="M846" s="243"/>
      <c r="N846" s="244"/>
      <c r="O846" s="244"/>
      <c r="P846" s="244"/>
      <c r="Q846" s="244"/>
      <c r="R846" s="244"/>
      <c r="S846" s="244"/>
      <c r="T846" s="245"/>
      <c r="AT846" s="246" t="s">
        <v>158</v>
      </c>
      <c r="AU846" s="246" t="s">
        <v>84</v>
      </c>
      <c r="AV846" s="11" t="s">
        <v>84</v>
      </c>
      <c r="AW846" s="11" t="s">
        <v>39</v>
      </c>
      <c r="AX846" s="11" t="s">
        <v>75</v>
      </c>
      <c r="AY846" s="246" t="s">
        <v>147</v>
      </c>
    </row>
    <row r="847" s="14" customFormat="1">
      <c r="B847" s="278"/>
      <c r="C847" s="279"/>
      <c r="D847" s="233" t="s">
        <v>158</v>
      </c>
      <c r="E847" s="280" t="s">
        <v>22</v>
      </c>
      <c r="F847" s="281" t="s">
        <v>358</v>
      </c>
      <c r="G847" s="279"/>
      <c r="H847" s="282">
        <v>680.06700000000001</v>
      </c>
      <c r="I847" s="283"/>
      <c r="J847" s="279"/>
      <c r="K847" s="279"/>
      <c r="L847" s="284"/>
      <c r="M847" s="285"/>
      <c r="N847" s="286"/>
      <c r="O847" s="286"/>
      <c r="P847" s="286"/>
      <c r="Q847" s="286"/>
      <c r="R847" s="286"/>
      <c r="S847" s="286"/>
      <c r="T847" s="287"/>
      <c r="AT847" s="288" t="s">
        <v>158</v>
      </c>
      <c r="AU847" s="288" t="s">
        <v>84</v>
      </c>
      <c r="AV847" s="14" t="s">
        <v>167</v>
      </c>
      <c r="AW847" s="14" t="s">
        <v>39</v>
      </c>
      <c r="AX847" s="14" t="s">
        <v>75</v>
      </c>
      <c r="AY847" s="288" t="s">
        <v>147</v>
      </c>
    </row>
    <row r="848" s="13" customFormat="1">
      <c r="B848" s="268"/>
      <c r="C848" s="269"/>
      <c r="D848" s="233" t="s">
        <v>158</v>
      </c>
      <c r="E848" s="270" t="s">
        <v>22</v>
      </c>
      <c r="F848" s="271" t="s">
        <v>701</v>
      </c>
      <c r="G848" s="269"/>
      <c r="H848" s="270" t="s">
        <v>22</v>
      </c>
      <c r="I848" s="272"/>
      <c r="J848" s="269"/>
      <c r="K848" s="269"/>
      <c r="L848" s="273"/>
      <c r="M848" s="274"/>
      <c r="N848" s="275"/>
      <c r="O848" s="275"/>
      <c r="P848" s="275"/>
      <c r="Q848" s="275"/>
      <c r="R848" s="275"/>
      <c r="S848" s="275"/>
      <c r="T848" s="276"/>
      <c r="AT848" s="277" t="s">
        <v>158</v>
      </c>
      <c r="AU848" s="277" t="s">
        <v>84</v>
      </c>
      <c r="AV848" s="13" t="s">
        <v>24</v>
      </c>
      <c r="AW848" s="13" t="s">
        <v>39</v>
      </c>
      <c r="AX848" s="13" t="s">
        <v>75</v>
      </c>
      <c r="AY848" s="277" t="s">
        <v>147</v>
      </c>
    </row>
    <row r="849" s="11" customFormat="1">
      <c r="B849" s="236"/>
      <c r="C849" s="237"/>
      <c r="D849" s="233" t="s">
        <v>158</v>
      </c>
      <c r="E849" s="238" t="s">
        <v>22</v>
      </c>
      <c r="F849" s="239" t="s">
        <v>849</v>
      </c>
      <c r="G849" s="237"/>
      <c r="H849" s="240">
        <v>198.42500000000001</v>
      </c>
      <c r="I849" s="241"/>
      <c r="J849" s="237"/>
      <c r="K849" s="237"/>
      <c r="L849" s="242"/>
      <c r="M849" s="243"/>
      <c r="N849" s="244"/>
      <c r="O849" s="244"/>
      <c r="P849" s="244"/>
      <c r="Q849" s="244"/>
      <c r="R849" s="244"/>
      <c r="S849" s="244"/>
      <c r="T849" s="245"/>
      <c r="AT849" s="246" t="s">
        <v>158</v>
      </c>
      <c r="AU849" s="246" t="s">
        <v>84</v>
      </c>
      <c r="AV849" s="11" t="s">
        <v>84</v>
      </c>
      <c r="AW849" s="11" t="s">
        <v>39</v>
      </c>
      <c r="AX849" s="11" t="s">
        <v>75</v>
      </c>
      <c r="AY849" s="246" t="s">
        <v>147</v>
      </c>
    </row>
    <row r="850" s="11" customFormat="1">
      <c r="B850" s="236"/>
      <c r="C850" s="237"/>
      <c r="D850" s="233" t="s">
        <v>158</v>
      </c>
      <c r="E850" s="238" t="s">
        <v>22</v>
      </c>
      <c r="F850" s="239" t="s">
        <v>703</v>
      </c>
      <c r="G850" s="237"/>
      <c r="H850" s="240">
        <v>119.18000000000001</v>
      </c>
      <c r="I850" s="241"/>
      <c r="J850" s="237"/>
      <c r="K850" s="237"/>
      <c r="L850" s="242"/>
      <c r="M850" s="243"/>
      <c r="N850" s="244"/>
      <c r="O850" s="244"/>
      <c r="P850" s="244"/>
      <c r="Q850" s="244"/>
      <c r="R850" s="244"/>
      <c r="S850" s="244"/>
      <c r="T850" s="245"/>
      <c r="AT850" s="246" t="s">
        <v>158</v>
      </c>
      <c r="AU850" s="246" t="s">
        <v>84</v>
      </c>
      <c r="AV850" s="11" t="s">
        <v>84</v>
      </c>
      <c r="AW850" s="11" t="s">
        <v>39</v>
      </c>
      <c r="AX850" s="11" t="s">
        <v>75</v>
      </c>
      <c r="AY850" s="246" t="s">
        <v>147</v>
      </c>
    </row>
    <row r="851" s="11" customFormat="1">
      <c r="B851" s="236"/>
      <c r="C851" s="237"/>
      <c r="D851" s="233" t="s">
        <v>158</v>
      </c>
      <c r="E851" s="238" t="s">
        <v>22</v>
      </c>
      <c r="F851" s="239" t="s">
        <v>850</v>
      </c>
      <c r="G851" s="237"/>
      <c r="H851" s="240">
        <v>255.047</v>
      </c>
      <c r="I851" s="241"/>
      <c r="J851" s="237"/>
      <c r="K851" s="237"/>
      <c r="L851" s="242"/>
      <c r="M851" s="243"/>
      <c r="N851" s="244"/>
      <c r="O851" s="244"/>
      <c r="P851" s="244"/>
      <c r="Q851" s="244"/>
      <c r="R851" s="244"/>
      <c r="S851" s="244"/>
      <c r="T851" s="245"/>
      <c r="AT851" s="246" t="s">
        <v>158</v>
      </c>
      <c r="AU851" s="246" t="s">
        <v>84</v>
      </c>
      <c r="AV851" s="11" t="s">
        <v>84</v>
      </c>
      <c r="AW851" s="11" t="s">
        <v>39</v>
      </c>
      <c r="AX851" s="11" t="s">
        <v>75</v>
      </c>
      <c r="AY851" s="246" t="s">
        <v>147</v>
      </c>
    </row>
    <row r="852" s="11" customFormat="1">
      <c r="B852" s="236"/>
      <c r="C852" s="237"/>
      <c r="D852" s="233" t="s">
        <v>158</v>
      </c>
      <c r="E852" s="238" t="s">
        <v>22</v>
      </c>
      <c r="F852" s="239" t="s">
        <v>705</v>
      </c>
      <c r="G852" s="237"/>
      <c r="H852" s="240">
        <v>122.8</v>
      </c>
      <c r="I852" s="241"/>
      <c r="J852" s="237"/>
      <c r="K852" s="237"/>
      <c r="L852" s="242"/>
      <c r="M852" s="243"/>
      <c r="N852" s="244"/>
      <c r="O852" s="244"/>
      <c r="P852" s="244"/>
      <c r="Q852" s="244"/>
      <c r="R852" s="244"/>
      <c r="S852" s="244"/>
      <c r="T852" s="245"/>
      <c r="AT852" s="246" t="s">
        <v>158</v>
      </c>
      <c r="AU852" s="246" t="s">
        <v>84</v>
      </c>
      <c r="AV852" s="11" t="s">
        <v>84</v>
      </c>
      <c r="AW852" s="11" t="s">
        <v>39</v>
      </c>
      <c r="AX852" s="11" t="s">
        <v>75</v>
      </c>
      <c r="AY852" s="246" t="s">
        <v>147</v>
      </c>
    </row>
    <row r="853" s="11" customFormat="1">
      <c r="B853" s="236"/>
      <c r="C853" s="237"/>
      <c r="D853" s="233" t="s">
        <v>158</v>
      </c>
      <c r="E853" s="238" t="s">
        <v>22</v>
      </c>
      <c r="F853" s="239" t="s">
        <v>881</v>
      </c>
      <c r="G853" s="237"/>
      <c r="H853" s="240">
        <v>78.950000000000003</v>
      </c>
      <c r="I853" s="241"/>
      <c r="J853" s="237"/>
      <c r="K853" s="237"/>
      <c r="L853" s="242"/>
      <c r="M853" s="243"/>
      <c r="N853" s="244"/>
      <c r="O853" s="244"/>
      <c r="P853" s="244"/>
      <c r="Q853" s="244"/>
      <c r="R853" s="244"/>
      <c r="S853" s="244"/>
      <c r="T853" s="245"/>
      <c r="AT853" s="246" t="s">
        <v>158</v>
      </c>
      <c r="AU853" s="246" t="s">
        <v>84</v>
      </c>
      <c r="AV853" s="11" t="s">
        <v>84</v>
      </c>
      <c r="AW853" s="11" t="s">
        <v>39</v>
      </c>
      <c r="AX853" s="11" t="s">
        <v>75</v>
      </c>
      <c r="AY853" s="246" t="s">
        <v>147</v>
      </c>
    </row>
    <row r="854" s="11" customFormat="1">
      <c r="B854" s="236"/>
      <c r="C854" s="237"/>
      <c r="D854" s="233" t="s">
        <v>158</v>
      </c>
      <c r="E854" s="238" t="s">
        <v>22</v>
      </c>
      <c r="F854" s="239" t="s">
        <v>884</v>
      </c>
      <c r="G854" s="237"/>
      <c r="H854" s="240">
        <v>60.881</v>
      </c>
      <c r="I854" s="241"/>
      <c r="J854" s="237"/>
      <c r="K854" s="237"/>
      <c r="L854" s="242"/>
      <c r="M854" s="243"/>
      <c r="N854" s="244"/>
      <c r="O854" s="244"/>
      <c r="P854" s="244"/>
      <c r="Q854" s="244"/>
      <c r="R854" s="244"/>
      <c r="S854" s="244"/>
      <c r="T854" s="245"/>
      <c r="AT854" s="246" t="s">
        <v>158</v>
      </c>
      <c r="AU854" s="246" t="s">
        <v>84</v>
      </c>
      <c r="AV854" s="11" t="s">
        <v>84</v>
      </c>
      <c r="AW854" s="11" t="s">
        <v>39</v>
      </c>
      <c r="AX854" s="11" t="s">
        <v>75</v>
      </c>
      <c r="AY854" s="246" t="s">
        <v>147</v>
      </c>
    </row>
    <row r="855" s="11" customFormat="1">
      <c r="B855" s="236"/>
      <c r="C855" s="237"/>
      <c r="D855" s="233" t="s">
        <v>158</v>
      </c>
      <c r="E855" s="238" t="s">
        <v>22</v>
      </c>
      <c r="F855" s="239" t="s">
        <v>885</v>
      </c>
      <c r="G855" s="237"/>
      <c r="H855" s="240">
        <v>17.556000000000001</v>
      </c>
      <c r="I855" s="241"/>
      <c r="J855" s="237"/>
      <c r="K855" s="237"/>
      <c r="L855" s="242"/>
      <c r="M855" s="243"/>
      <c r="N855" s="244"/>
      <c r="O855" s="244"/>
      <c r="P855" s="244"/>
      <c r="Q855" s="244"/>
      <c r="R855" s="244"/>
      <c r="S855" s="244"/>
      <c r="T855" s="245"/>
      <c r="AT855" s="246" t="s">
        <v>158</v>
      </c>
      <c r="AU855" s="246" t="s">
        <v>84</v>
      </c>
      <c r="AV855" s="11" t="s">
        <v>84</v>
      </c>
      <c r="AW855" s="11" t="s">
        <v>39</v>
      </c>
      <c r="AX855" s="11" t="s">
        <v>75</v>
      </c>
      <c r="AY855" s="246" t="s">
        <v>147</v>
      </c>
    </row>
    <row r="856" s="11" customFormat="1">
      <c r="B856" s="236"/>
      <c r="C856" s="237"/>
      <c r="D856" s="233" t="s">
        <v>158</v>
      </c>
      <c r="E856" s="238" t="s">
        <v>22</v>
      </c>
      <c r="F856" s="239" t="s">
        <v>886</v>
      </c>
      <c r="G856" s="237"/>
      <c r="H856" s="240">
        <v>48.219999999999999</v>
      </c>
      <c r="I856" s="241"/>
      <c r="J856" s="237"/>
      <c r="K856" s="237"/>
      <c r="L856" s="242"/>
      <c r="M856" s="243"/>
      <c r="N856" s="244"/>
      <c r="O856" s="244"/>
      <c r="P856" s="244"/>
      <c r="Q856" s="244"/>
      <c r="R856" s="244"/>
      <c r="S856" s="244"/>
      <c r="T856" s="245"/>
      <c r="AT856" s="246" t="s">
        <v>158</v>
      </c>
      <c r="AU856" s="246" t="s">
        <v>84</v>
      </c>
      <c r="AV856" s="11" t="s">
        <v>84</v>
      </c>
      <c r="AW856" s="11" t="s">
        <v>39</v>
      </c>
      <c r="AX856" s="11" t="s">
        <v>75</v>
      </c>
      <c r="AY856" s="246" t="s">
        <v>147</v>
      </c>
    </row>
    <row r="857" s="11" customFormat="1">
      <c r="B857" s="236"/>
      <c r="C857" s="237"/>
      <c r="D857" s="233" t="s">
        <v>158</v>
      </c>
      <c r="E857" s="238" t="s">
        <v>22</v>
      </c>
      <c r="F857" s="239" t="s">
        <v>887</v>
      </c>
      <c r="G857" s="237"/>
      <c r="H857" s="240">
        <v>6.7220000000000004</v>
      </c>
      <c r="I857" s="241"/>
      <c r="J857" s="237"/>
      <c r="K857" s="237"/>
      <c r="L857" s="242"/>
      <c r="M857" s="243"/>
      <c r="N857" s="244"/>
      <c r="O857" s="244"/>
      <c r="P857" s="244"/>
      <c r="Q857" s="244"/>
      <c r="R857" s="244"/>
      <c r="S857" s="244"/>
      <c r="T857" s="245"/>
      <c r="AT857" s="246" t="s">
        <v>158</v>
      </c>
      <c r="AU857" s="246" t="s">
        <v>84</v>
      </c>
      <c r="AV857" s="11" t="s">
        <v>84</v>
      </c>
      <c r="AW857" s="11" t="s">
        <v>39</v>
      </c>
      <c r="AX857" s="11" t="s">
        <v>75</v>
      </c>
      <c r="AY857" s="246" t="s">
        <v>147</v>
      </c>
    </row>
    <row r="858" s="13" customFormat="1">
      <c r="B858" s="268"/>
      <c r="C858" s="269"/>
      <c r="D858" s="233" t="s">
        <v>158</v>
      </c>
      <c r="E858" s="270" t="s">
        <v>22</v>
      </c>
      <c r="F858" s="271" t="s">
        <v>706</v>
      </c>
      <c r="G858" s="269"/>
      <c r="H858" s="270" t="s">
        <v>22</v>
      </c>
      <c r="I858" s="272"/>
      <c r="J858" s="269"/>
      <c r="K858" s="269"/>
      <c r="L858" s="273"/>
      <c r="M858" s="274"/>
      <c r="N858" s="275"/>
      <c r="O858" s="275"/>
      <c r="P858" s="275"/>
      <c r="Q858" s="275"/>
      <c r="R858" s="275"/>
      <c r="S858" s="275"/>
      <c r="T858" s="276"/>
      <c r="AT858" s="277" t="s">
        <v>158</v>
      </c>
      <c r="AU858" s="277" t="s">
        <v>84</v>
      </c>
      <c r="AV858" s="13" t="s">
        <v>24</v>
      </c>
      <c r="AW858" s="13" t="s">
        <v>39</v>
      </c>
      <c r="AX858" s="13" t="s">
        <v>75</v>
      </c>
      <c r="AY858" s="277" t="s">
        <v>147</v>
      </c>
    </row>
    <row r="859" s="11" customFormat="1">
      <c r="B859" s="236"/>
      <c r="C859" s="237"/>
      <c r="D859" s="233" t="s">
        <v>158</v>
      </c>
      <c r="E859" s="238" t="s">
        <v>22</v>
      </c>
      <c r="F859" s="239" t="s">
        <v>707</v>
      </c>
      <c r="G859" s="237"/>
      <c r="H859" s="240">
        <v>12.19</v>
      </c>
      <c r="I859" s="241"/>
      <c r="J859" s="237"/>
      <c r="K859" s="237"/>
      <c r="L859" s="242"/>
      <c r="M859" s="243"/>
      <c r="N859" s="244"/>
      <c r="O859" s="244"/>
      <c r="P859" s="244"/>
      <c r="Q859" s="244"/>
      <c r="R859" s="244"/>
      <c r="S859" s="244"/>
      <c r="T859" s="245"/>
      <c r="AT859" s="246" t="s">
        <v>158</v>
      </c>
      <c r="AU859" s="246" t="s">
        <v>84</v>
      </c>
      <c r="AV859" s="11" t="s">
        <v>84</v>
      </c>
      <c r="AW859" s="11" t="s">
        <v>39</v>
      </c>
      <c r="AX859" s="11" t="s">
        <v>75</v>
      </c>
      <c r="AY859" s="246" t="s">
        <v>147</v>
      </c>
    </row>
    <row r="860" s="14" customFormat="1">
      <c r="B860" s="278"/>
      <c r="C860" s="279"/>
      <c r="D860" s="233" t="s">
        <v>158</v>
      </c>
      <c r="E860" s="280" t="s">
        <v>22</v>
      </c>
      <c r="F860" s="281" t="s">
        <v>358</v>
      </c>
      <c r="G860" s="279"/>
      <c r="H860" s="282">
        <v>919.971</v>
      </c>
      <c r="I860" s="283"/>
      <c r="J860" s="279"/>
      <c r="K860" s="279"/>
      <c r="L860" s="284"/>
      <c r="M860" s="285"/>
      <c r="N860" s="286"/>
      <c r="O860" s="286"/>
      <c r="P860" s="286"/>
      <c r="Q860" s="286"/>
      <c r="R860" s="286"/>
      <c r="S860" s="286"/>
      <c r="T860" s="287"/>
      <c r="AT860" s="288" t="s">
        <v>158</v>
      </c>
      <c r="AU860" s="288" t="s">
        <v>84</v>
      </c>
      <c r="AV860" s="14" t="s">
        <v>167</v>
      </c>
      <c r="AW860" s="14" t="s">
        <v>39</v>
      </c>
      <c r="AX860" s="14" t="s">
        <v>75</v>
      </c>
      <c r="AY860" s="288" t="s">
        <v>147</v>
      </c>
    </row>
    <row r="861" s="12" customFormat="1">
      <c r="B861" s="247"/>
      <c r="C861" s="248"/>
      <c r="D861" s="233" t="s">
        <v>158</v>
      </c>
      <c r="E861" s="249" t="s">
        <v>22</v>
      </c>
      <c r="F861" s="250" t="s">
        <v>166</v>
      </c>
      <c r="G861" s="248"/>
      <c r="H861" s="251">
        <v>1600.038</v>
      </c>
      <c r="I861" s="252"/>
      <c r="J861" s="248"/>
      <c r="K861" s="248"/>
      <c r="L861" s="253"/>
      <c r="M861" s="254"/>
      <c r="N861" s="255"/>
      <c r="O861" s="255"/>
      <c r="P861" s="255"/>
      <c r="Q861" s="255"/>
      <c r="R861" s="255"/>
      <c r="S861" s="255"/>
      <c r="T861" s="256"/>
      <c r="AT861" s="257" t="s">
        <v>158</v>
      </c>
      <c r="AU861" s="257" t="s">
        <v>84</v>
      </c>
      <c r="AV861" s="12" t="s">
        <v>154</v>
      </c>
      <c r="AW861" s="12" t="s">
        <v>39</v>
      </c>
      <c r="AX861" s="12" t="s">
        <v>24</v>
      </c>
      <c r="AY861" s="257" t="s">
        <v>147</v>
      </c>
    </row>
    <row r="862" s="1" customFormat="1" ht="16.5" customHeight="1">
      <c r="B862" s="46"/>
      <c r="C862" s="258" t="s">
        <v>1101</v>
      </c>
      <c r="D862" s="258" t="s">
        <v>235</v>
      </c>
      <c r="E862" s="259" t="s">
        <v>1102</v>
      </c>
      <c r="F862" s="260" t="s">
        <v>1103</v>
      </c>
      <c r="G862" s="261" t="s">
        <v>152</v>
      </c>
      <c r="H862" s="262">
        <v>1760.0419999999999</v>
      </c>
      <c r="I862" s="263"/>
      <c r="J862" s="264">
        <f>ROUND(I862*H862,2)</f>
        <v>0</v>
      </c>
      <c r="K862" s="260" t="s">
        <v>153</v>
      </c>
      <c r="L862" s="265"/>
      <c r="M862" s="266" t="s">
        <v>22</v>
      </c>
      <c r="N862" s="267" t="s">
        <v>46</v>
      </c>
      <c r="O862" s="47"/>
      <c r="P862" s="230">
        <f>O862*H862</f>
        <v>0</v>
      </c>
      <c r="Q862" s="230">
        <v>0.000115</v>
      </c>
      <c r="R862" s="230">
        <f>Q862*H862</f>
        <v>0.20240483000000001</v>
      </c>
      <c r="S862" s="230">
        <v>0</v>
      </c>
      <c r="T862" s="231">
        <f>S862*H862</f>
        <v>0</v>
      </c>
      <c r="AR862" s="24" t="s">
        <v>372</v>
      </c>
      <c r="AT862" s="24" t="s">
        <v>235</v>
      </c>
      <c r="AU862" s="24" t="s">
        <v>84</v>
      </c>
      <c r="AY862" s="24" t="s">
        <v>147</v>
      </c>
      <c r="BE862" s="232">
        <f>IF(N862="základní",J862,0)</f>
        <v>0</v>
      </c>
      <c r="BF862" s="232">
        <f>IF(N862="snížená",J862,0)</f>
        <v>0</v>
      </c>
      <c r="BG862" s="232">
        <f>IF(N862="zákl. přenesená",J862,0)</f>
        <v>0</v>
      </c>
      <c r="BH862" s="232">
        <f>IF(N862="sníž. přenesená",J862,0)</f>
        <v>0</v>
      </c>
      <c r="BI862" s="232">
        <f>IF(N862="nulová",J862,0)</f>
        <v>0</v>
      </c>
      <c r="BJ862" s="24" t="s">
        <v>24</v>
      </c>
      <c r="BK862" s="232">
        <f>ROUND(I862*H862,2)</f>
        <v>0</v>
      </c>
      <c r="BL862" s="24" t="s">
        <v>245</v>
      </c>
      <c r="BM862" s="24" t="s">
        <v>1104</v>
      </c>
    </row>
    <row r="863" s="1" customFormat="1">
      <c r="B863" s="46"/>
      <c r="C863" s="74"/>
      <c r="D863" s="233" t="s">
        <v>156</v>
      </c>
      <c r="E863" s="74"/>
      <c r="F863" s="234" t="s">
        <v>1105</v>
      </c>
      <c r="G863" s="74"/>
      <c r="H863" s="74"/>
      <c r="I863" s="191"/>
      <c r="J863" s="74"/>
      <c r="K863" s="74"/>
      <c r="L863" s="72"/>
      <c r="M863" s="235"/>
      <c r="N863" s="47"/>
      <c r="O863" s="47"/>
      <c r="P863" s="47"/>
      <c r="Q863" s="47"/>
      <c r="R863" s="47"/>
      <c r="S863" s="47"/>
      <c r="T863" s="95"/>
      <c r="AT863" s="24" t="s">
        <v>156</v>
      </c>
      <c r="AU863" s="24" t="s">
        <v>84</v>
      </c>
    </row>
    <row r="864" s="11" customFormat="1">
      <c r="B864" s="236"/>
      <c r="C864" s="237"/>
      <c r="D864" s="233" t="s">
        <v>158</v>
      </c>
      <c r="E864" s="237"/>
      <c r="F864" s="239" t="s">
        <v>1106</v>
      </c>
      <c r="G864" s="237"/>
      <c r="H864" s="240">
        <v>1760.0419999999999</v>
      </c>
      <c r="I864" s="241"/>
      <c r="J864" s="237"/>
      <c r="K864" s="237"/>
      <c r="L864" s="242"/>
      <c r="M864" s="243"/>
      <c r="N864" s="244"/>
      <c r="O864" s="244"/>
      <c r="P864" s="244"/>
      <c r="Q864" s="244"/>
      <c r="R864" s="244"/>
      <c r="S864" s="244"/>
      <c r="T864" s="245"/>
      <c r="AT864" s="246" t="s">
        <v>158</v>
      </c>
      <c r="AU864" s="246" t="s">
        <v>84</v>
      </c>
      <c r="AV864" s="11" t="s">
        <v>84</v>
      </c>
      <c r="AW864" s="11" t="s">
        <v>6</v>
      </c>
      <c r="AX864" s="11" t="s">
        <v>24</v>
      </c>
      <c r="AY864" s="246" t="s">
        <v>147</v>
      </c>
    </row>
    <row r="865" s="1" customFormat="1" ht="16.5" customHeight="1">
      <c r="B865" s="46"/>
      <c r="C865" s="221" t="s">
        <v>1107</v>
      </c>
      <c r="D865" s="221" t="s">
        <v>149</v>
      </c>
      <c r="E865" s="222" t="s">
        <v>1108</v>
      </c>
      <c r="F865" s="223" t="s">
        <v>1109</v>
      </c>
      <c r="G865" s="224" t="s">
        <v>152</v>
      </c>
      <c r="H865" s="225">
        <v>1600.038</v>
      </c>
      <c r="I865" s="226"/>
      <c r="J865" s="227">
        <f>ROUND(I865*H865,2)</f>
        <v>0</v>
      </c>
      <c r="K865" s="223" t="s">
        <v>153</v>
      </c>
      <c r="L865" s="72"/>
      <c r="M865" s="228" t="s">
        <v>22</v>
      </c>
      <c r="N865" s="229" t="s">
        <v>46</v>
      </c>
      <c r="O865" s="47"/>
      <c r="P865" s="230">
        <f>O865*H865</f>
        <v>0</v>
      </c>
      <c r="Q865" s="230">
        <v>0</v>
      </c>
      <c r="R865" s="230">
        <f>Q865*H865</f>
        <v>0</v>
      </c>
      <c r="S865" s="230">
        <v>0</v>
      </c>
      <c r="T865" s="231">
        <f>S865*H865</f>
        <v>0</v>
      </c>
      <c r="AR865" s="24" t="s">
        <v>245</v>
      </c>
      <c r="AT865" s="24" t="s">
        <v>149</v>
      </c>
      <c r="AU865" s="24" t="s">
        <v>84</v>
      </c>
      <c r="AY865" s="24" t="s">
        <v>147</v>
      </c>
      <c r="BE865" s="232">
        <f>IF(N865="základní",J865,0)</f>
        <v>0</v>
      </c>
      <c r="BF865" s="232">
        <f>IF(N865="snížená",J865,0)</f>
        <v>0</v>
      </c>
      <c r="BG865" s="232">
        <f>IF(N865="zákl. přenesená",J865,0)</f>
        <v>0</v>
      </c>
      <c r="BH865" s="232">
        <f>IF(N865="sníž. přenesená",J865,0)</f>
        <v>0</v>
      </c>
      <c r="BI865" s="232">
        <f>IF(N865="nulová",J865,0)</f>
        <v>0</v>
      </c>
      <c r="BJ865" s="24" t="s">
        <v>24</v>
      </c>
      <c r="BK865" s="232">
        <f>ROUND(I865*H865,2)</f>
        <v>0</v>
      </c>
      <c r="BL865" s="24" t="s">
        <v>245</v>
      </c>
      <c r="BM865" s="24" t="s">
        <v>1110</v>
      </c>
    </row>
    <row r="866" s="1" customFormat="1">
      <c r="B866" s="46"/>
      <c r="C866" s="74"/>
      <c r="D866" s="233" t="s">
        <v>156</v>
      </c>
      <c r="E866" s="74"/>
      <c r="F866" s="234" t="s">
        <v>1111</v>
      </c>
      <c r="G866" s="74"/>
      <c r="H866" s="74"/>
      <c r="I866" s="191"/>
      <c r="J866" s="74"/>
      <c r="K866" s="74"/>
      <c r="L866" s="72"/>
      <c r="M866" s="235"/>
      <c r="N866" s="47"/>
      <c r="O866" s="47"/>
      <c r="P866" s="47"/>
      <c r="Q866" s="47"/>
      <c r="R866" s="47"/>
      <c r="S866" s="47"/>
      <c r="T866" s="95"/>
      <c r="AT866" s="24" t="s">
        <v>156</v>
      </c>
      <c r="AU866" s="24" t="s">
        <v>84</v>
      </c>
    </row>
    <row r="867" s="11" customFormat="1">
      <c r="B867" s="236"/>
      <c r="C867" s="237"/>
      <c r="D867" s="233" t="s">
        <v>158</v>
      </c>
      <c r="E867" s="238" t="s">
        <v>22</v>
      </c>
      <c r="F867" s="239" t="s">
        <v>877</v>
      </c>
      <c r="G867" s="237"/>
      <c r="H867" s="240">
        <v>191.79499999999999</v>
      </c>
      <c r="I867" s="241"/>
      <c r="J867" s="237"/>
      <c r="K867" s="237"/>
      <c r="L867" s="242"/>
      <c r="M867" s="243"/>
      <c r="N867" s="244"/>
      <c r="O867" s="244"/>
      <c r="P867" s="244"/>
      <c r="Q867" s="244"/>
      <c r="R867" s="244"/>
      <c r="S867" s="244"/>
      <c r="T867" s="245"/>
      <c r="AT867" s="246" t="s">
        <v>158</v>
      </c>
      <c r="AU867" s="246" t="s">
        <v>84</v>
      </c>
      <c r="AV867" s="11" t="s">
        <v>84</v>
      </c>
      <c r="AW867" s="11" t="s">
        <v>39</v>
      </c>
      <c r="AX867" s="11" t="s">
        <v>75</v>
      </c>
      <c r="AY867" s="246" t="s">
        <v>147</v>
      </c>
    </row>
    <row r="868" s="11" customFormat="1">
      <c r="B868" s="236"/>
      <c r="C868" s="237"/>
      <c r="D868" s="233" t="s">
        <v>158</v>
      </c>
      <c r="E868" s="238" t="s">
        <v>22</v>
      </c>
      <c r="F868" s="239" t="s">
        <v>878</v>
      </c>
      <c r="G868" s="237"/>
      <c r="H868" s="240">
        <v>116.80500000000001</v>
      </c>
      <c r="I868" s="241"/>
      <c r="J868" s="237"/>
      <c r="K868" s="237"/>
      <c r="L868" s="242"/>
      <c r="M868" s="243"/>
      <c r="N868" s="244"/>
      <c r="O868" s="244"/>
      <c r="P868" s="244"/>
      <c r="Q868" s="244"/>
      <c r="R868" s="244"/>
      <c r="S868" s="244"/>
      <c r="T868" s="245"/>
      <c r="AT868" s="246" t="s">
        <v>158</v>
      </c>
      <c r="AU868" s="246" t="s">
        <v>84</v>
      </c>
      <c r="AV868" s="11" t="s">
        <v>84</v>
      </c>
      <c r="AW868" s="11" t="s">
        <v>39</v>
      </c>
      <c r="AX868" s="11" t="s">
        <v>75</v>
      </c>
      <c r="AY868" s="246" t="s">
        <v>147</v>
      </c>
    </row>
    <row r="869" s="11" customFormat="1">
      <c r="B869" s="236"/>
      <c r="C869" s="237"/>
      <c r="D869" s="233" t="s">
        <v>158</v>
      </c>
      <c r="E869" s="238" t="s">
        <v>22</v>
      </c>
      <c r="F869" s="239" t="s">
        <v>879</v>
      </c>
      <c r="G869" s="237"/>
      <c r="H869" s="240">
        <v>249.52199999999999</v>
      </c>
      <c r="I869" s="241"/>
      <c r="J869" s="237"/>
      <c r="K869" s="237"/>
      <c r="L869" s="242"/>
      <c r="M869" s="243"/>
      <c r="N869" s="244"/>
      <c r="O869" s="244"/>
      <c r="P869" s="244"/>
      <c r="Q869" s="244"/>
      <c r="R869" s="244"/>
      <c r="S869" s="244"/>
      <c r="T869" s="245"/>
      <c r="AT869" s="246" t="s">
        <v>158</v>
      </c>
      <c r="AU869" s="246" t="s">
        <v>84</v>
      </c>
      <c r="AV869" s="11" t="s">
        <v>84</v>
      </c>
      <c r="AW869" s="11" t="s">
        <v>39</v>
      </c>
      <c r="AX869" s="11" t="s">
        <v>75</v>
      </c>
      <c r="AY869" s="246" t="s">
        <v>147</v>
      </c>
    </row>
    <row r="870" s="11" customFormat="1">
      <c r="B870" s="236"/>
      <c r="C870" s="237"/>
      <c r="D870" s="233" t="s">
        <v>158</v>
      </c>
      <c r="E870" s="238" t="s">
        <v>22</v>
      </c>
      <c r="F870" s="239" t="s">
        <v>880</v>
      </c>
      <c r="G870" s="237"/>
      <c r="H870" s="240">
        <v>121.94499999999999</v>
      </c>
      <c r="I870" s="241"/>
      <c r="J870" s="237"/>
      <c r="K870" s="237"/>
      <c r="L870" s="242"/>
      <c r="M870" s="243"/>
      <c r="N870" s="244"/>
      <c r="O870" s="244"/>
      <c r="P870" s="244"/>
      <c r="Q870" s="244"/>
      <c r="R870" s="244"/>
      <c r="S870" s="244"/>
      <c r="T870" s="245"/>
      <c r="AT870" s="246" t="s">
        <v>158</v>
      </c>
      <c r="AU870" s="246" t="s">
        <v>84</v>
      </c>
      <c r="AV870" s="11" t="s">
        <v>84</v>
      </c>
      <c r="AW870" s="11" t="s">
        <v>39</v>
      </c>
      <c r="AX870" s="11" t="s">
        <v>75</v>
      </c>
      <c r="AY870" s="246" t="s">
        <v>147</v>
      </c>
    </row>
    <row r="871" s="14" customFormat="1">
      <c r="B871" s="278"/>
      <c r="C871" s="279"/>
      <c r="D871" s="233" t="s">
        <v>158</v>
      </c>
      <c r="E871" s="280" t="s">
        <v>22</v>
      </c>
      <c r="F871" s="281" t="s">
        <v>358</v>
      </c>
      <c r="G871" s="279"/>
      <c r="H871" s="282">
        <v>680.06700000000001</v>
      </c>
      <c r="I871" s="283"/>
      <c r="J871" s="279"/>
      <c r="K871" s="279"/>
      <c r="L871" s="284"/>
      <c r="M871" s="285"/>
      <c r="N871" s="286"/>
      <c r="O871" s="286"/>
      <c r="P871" s="286"/>
      <c r="Q871" s="286"/>
      <c r="R871" s="286"/>
      <c r="S871" s="286"/>
      <c r="T871" s="287"/>
      <c r="AT871" s="288" t="s">
        <v>158</v>
      </c>
      <c r="AU871" s="288" t="s">
        <v>84</v>
      </c>
      <c r="AV871" s="14" t="s">
        <v>167</v>
      </c>
      <c r="AW871" s="14" t="s">
        <v>39</v>
      </c>
      <c r="AX871" s="14" t="s">
        <v>75</v>
      </c>
      <c r="AY871" s="288" t="s">
        <v>147</v>
      </c>
    </row>
    <row r="872" s="13" customFormat="1">
      <c r="B872" s="268"/>
      <c r="C872" s="269"/>
      <c r="D872" s="233" t="s">
        <v>158</v>
      </c>
      <c r="E872" s="270" t="s">
        <v>22</v>
      </c>
      <c r="F872" s="271" t="s">
        <v>701</v>
      </c>
      <c r="G872" s="269"/>
      <c r="H872" s="270" t="s">
        <v>22</v>
      </c>
      <c r="I872" s="272"/>
      <c r="J872" s="269"/>
      <c r="K872" s="269"/>
      <c r="L872" s="273"/>
      <c r="M872" s="274"/>
      <c r="N872" s="275"/>
      <c r="O872" s="275"/>
      <c r="P872" s="275"/>
      <c r="Q872" s="275"/>
      <c r="R872" s="275"/>
      <c r="S872" s="275"/>
      <c r="T872" s="276"/>
      <c r="AT872" s="277" t="s">
        <v>158</v>
      </c>
      <c r="AU872" s="277" t="s">
        <v>84</v>
      </c>
      <c r="AV872" s="13" t="s">
        <v>24</v>
      </c>
      <c r="AW872" s="13" t="s">
        <v>39</v>
      </c>
      <c r="AX872" s="13" t="s">
        <v>75</v>
      </c>
      <c r="AY872" s="277" t="s">
        <v>147</v>
      </c>
    </row>
    <row r="873" s="11" customFormat="1">
      <c r="B873" s="236"/>
      <c r="C873" s="237"/>
      <c r="D873" s="233" t="s">
        <v>158</v>
      </c>
      <c r="E873" s="238" t="s">
        <v>22</v>
      </c>
      <c r="F873" s="239" t="s">
        <v>849</v>
      </c>
      <c r="G873" s="237"/>
      <c r="H873" s="240">
        <v>198.42500000000001</v>
      </c>
      <c r="I873" s="241"/>
      <c r="J873" s="237"/>
      <c r="K873" s="237"/>
      <c r="L873" s="242"/>
      <c r="M873" s="243"/>
      <c r="N873" s="244"/>
      <c r="O873" s="244"/>
      <c r="P873" s="244"/>
      <c r="Q873" s="244"/>
      <c r="R873" s="244"/>
      <c r="S873" s="244"/>
      <c r="T873" s="245"/>
      <c r="AT873" s="246" t="s">
        <v>158</v>
      </c>
      <c r="AU873" s="246" t="s">
        <v>84</v>
      </c>
      <c r="AV873" s="11" t="s">
        <v>84</v>
      </c>
      <c r="AW873" s="11" t="s">
        <v>39</v>
      </c>
      <c r="AX873" s="11" t="s">
        <v>75</v>
      </c>
      <c r="AY873" s="246" t="s">
        <v>147</v>
      </c>
    </row>
    <row r="874" s="11" customFormat="1">
      <c r="B874" s="236"/>
      <c r="C874" s="237"/>
      <c r="D874" s="233" t="s">
        <v>158</v>
      </c>
      <c r="E874" s="238" t="s">
        <v>22</v>
      </c>
      <c r="F874" s="239" t="s">
        <v>703</v>
      </c>
      <c r="G874" s="237"/>
      <c r="H874" s="240">
        <v>119.18000000000001</v>
      </c>
      <c r="I874" s="241"/>
      <c r="J874" s="237"/>
      <c r="K874" s="237"/>
      <c r="L874" s="242"/>
      <c r="M874" s="243"/>
      <c r="N874" s="244"/>
      <c r="O874" s="244"/>
      <c r="P874" s="244"/>
      <c r="Q874" s="244"/>
      <c r="R874" s="244"/>
      <c r="S874" s="244"/>
      <c r="T874" s="245"/>
      <c r="AT874" s="246" t="s">
        <v>158</v>
      </c>
      <c r="AU874" s="246" t="s">
        <v>84</v>
      </c>
      <c r="AV874" s="11" t="s">
        <v>84</v>
      </c>
      <c r="AW874" s="11" t="s">
        <v>39</v>
      </c>
      <c r="AX874" s="11" t="s">
        <v>75</v>
      </c>
      <c r="AY874" s="246" t="s">
        <v>147</v>
      </c>
    </row>
    <row r="875" s="11" customFormat="1">
      <c r="B875" s="236"/>
      <c r="C875" s="237"/>
      <c r="D875" s="233" t="s">
        <v>158</v>
      </c>
      <c r="E875" s="238" t="s">
        <v>22</v>
      </c>
      <c r="F875" s="239" t="s">
        <v>850</v>
      </c>
      <c r="G875" s="237"/>
      <c r="H875" s="240">
        <v>255.047</v>
      </c>
      <c r="I875" s="241"/>
      <c r="J875" s="237"/>
      <c r="K875" s="237"/>
      <c r="L875" s="242"/>
      <c r="M875" s="243"/>
      <c r="N875" s="244"/>
      <c r="O875" s="244"/>
      <c r="P875" s="244"/>
      <c r="Q875" s="244"/>
      <c r="R875" s="244"/>
      <c r="S875" s="244"/>
      <c r="T875" s="245"/>
      <c r="AT875" s="246" t="s">
        <v>158</v>
      </c>
      <c r="AU875" s="246" t="s">
        <v>84</v>
      </c>
      <c r="AV875" s="11" t="s">
        <v>84</v>
      </c>
      <c r="AW875" s="11" t="s">
        <v>39</v>
      </c>
      <c r="AX875" s="11" t="s">
        <v>75</v>
      </c>
      <c r="AY875" s="246" t="s">
        <v>147</v>
      </c>
    </row>
    <row r="876" s="11" customFormat="1">
      <c r="B876" s="236"/>
      <c r="C876" s="237"/>
      <c r="D876" s="233" t="s">
        <v>158</v>
      </c>
      <c r="E876" s="238" t="s">
        <v>22</v>
      </c>
      <c r="F876" s="239" t="s">
        <v>705</v>
      </c>
      <c r="G876" s="237"/>
      <c r="H876" s="240">
        <v>122.8</v>
      </c>
      <c r="I876" s="241"/>
      <c r="J876" s="237"/>
      <c r="K876" s="237"/>
      <c r="L876" s="242"/>
      <c r="M876" s="243"/>
      <c r="N876" s="244"/>
      <c r="O876" s="244"/>
      <c r="P876" s="244"/>
      <c r="Q876" s="244"/>
      <c r="R876" s="244"/>
      <c r="S876" s="244"/>
      <c r="T876" s="245"/>
      <c r="AT876" s="246" t="s">
        <v>158</v>
      </c>
      <c r="AU876" s="246" t="s">
        <v>84</v>
      </c>
      <c r="AV876" s="11" t="s">
        <v>84</v>
      </c>
      <c r="AW876" s="11" t="s">
        <v>39</v>
      </c>
      <c r="AX876" s="11" t="s">
        <v>75</v>
      </c>
      <c r="AY876" s="246" t="s">
        <v>147</v>
      </c>
    </row>
    <row r="877" s="11" customFormat="1">
      <c r="B877" s="236"/>
      <c r="C877" s="237"/>
      <c r="D877" s="233" t="s">
        <v>158</v>
      </c>
      <c r="E877" s="238" t="s">
        <v>22</v>
      </c>
      <c r="F877" s="239" t="s">
        <v>881</v>
      </c>
      <c r="G877" s="237"/>
      <c r="H877" s="240">
        <v>78.950000000000003</v>
      </c>
      <c r="I877" s="241"/>
      <c r="J877" s="237"/>
      <c r="K877" s="237"/>
      <c r="L877" s="242"/>
      <c r="M877" s="243"/>
      <c r="N877" s="244"/>
      <c r="O877" s="244"/>
      <c r="P877" s="244"/>
      <c r="Q877" s="244"/>
      <c r="R877" s="244"/>
      <c r="S877" s="244"/>
      <c r="T877" s="245"/>
      <c r="AT877" s="246" t="s">
        <v>158</v>
      </c>
      <c r="AU877" s="246" t="s">
        <v>84</v>
      </c>
      <c r="AV877" s="11" t="s">
        <v>84</v>
      </c>
      <c r="AW877" s="11" t="s">
        <v>39</v>
      </c>
      <c r="AX877" s="11" t="s">
        <v>75</v>
      </c>
      <c r="AY877" s="246" t="s">
        <v>147</v>
      </c>
    </row>
    <row r="878" s="11" customFormat="1">
      <c r="B878" s="236"/>
      <c r="C878" s="237"/>
      <c r="D878" s="233" t="s">
        <v>158</v>
      </c>
      <c r="E878" s="238" t="s">
        <v>22</v>
      </c>
      <c r="F878" s="239" t="s">
        <v>884</v>
      </c>
      <c r="G878" s="237"/>
      <c r="H878" s="240">
        <v>60.881</v>
      </c>
      <c r="I878" s="241"/>
      <c r="J878" s="237"/>
      <c r="K878" s="237"/>
      <c r="L878" s="242"/>
      <c r="M878" s="243"/>
      <c r="N878" s="244"/>
      <c r="O878" s="244"/>
      <c r="P878" s="244"/>
      <c r="Q878" s="244"/>
      <c r="R878" s="244"/>
      <c r="S878" s="244"/>
      <c r="T878" s="245"/>
      <c r="AT878" s="246" t="s">
        <v>158</v>
      </c>
      <c r="AU878" s="246" t="s">
        <v>84</v>
      </c>
      <c r="AV878" s="11" t="s">
        <v>84</v>
      </c>
      <c r="AW878" s="11" t="s">
        <v>39</v>
      </c>
      <c r="AX878" s="11" t="s">
        <v>75</v>
      </c>
      <c r="AY878" s="246" t="s">
        <v>147</v>
      </c>
    </row>
    <row r="879" s="11" customFormat="1">
      <c r="B879" s="236"/>
      <c r="C879" s="237"/>
      <c r="D879" s="233" t="s">
        <v>158</v>
      </c>
      <c r="E879" s="238" t="s">
        <v>22</v>
      </c>
      <c r="F879" s="239" t="s">
        <v>885</v>
      </c>
      <c r="G879" s="237"/>
      <c r="H879" s="240">
        <v>17.556000000000001</v>
      </c>
      <c r="I879" s="241"/>
      <c r="J879" s="237"/>
      <c r="K879" s="237"/>
      <c r="L879" s="242"/>
      <c r="M879" s="243"/>
      <c r="N879" s="244"/>
      <c r="O879" s="244"/>
      <c r="P879" s="244"/>
      <c r="Q879" s="244"/>
      <c r="R879" s="244"/>
      <c r="S879" s="244"/>
      <c r="T879" s="245"/>
      <c r="AT879" s="246" t="s">
        <v>158</v>
      </c>
      <c r="AU879" s="246" t="s">
        <v>84</v>
      </c>
      <c r="AV879" s="11" t="s">
        <v>84</v>
      </c>
      <c r="AW879" s="11" t="s">
        <v>39</v>
      </c>
      <c r="AX879" s="11" t="s">
        <v>75</v>
      </c>
      <c r="AY879" s="246" t="s">
        <v>147</v>
      </c>
    </row>
    <row r="880" s="11" customFormat="1">
      <c r="B880" s="236"/>
      <c r="C880" s="237"/>
      <c r="D880" s="233" t="s">
        <v>158</v>
      </c>
      <c r="E880" s="238" t="s">
        <v>22</v>
      </c>
      <c r="F880" s="239" t="s">
        <v>886</v>
      </c>
      <c r="G880" s="237"/>
      <c r="H880" s="240">
        <v>48.219999999999999</v>
      </c>
      <c r="I880" s="241"/>
      <c r="J880" s="237"/>
      <c r="K880" s="237"/>
      <c r="L880" s="242"/>
      <c r="M880" s="243"/>
      <c r="N880" s="244"/>
      <c r="O880" s="244"/>
      <c r="P880" s="244"/>
      <c r="Q880" s="244"/>
      <c r="R880" s="244"/>
      <c r="S880" s="244"/>
      <c r="T880" s="245"/>
      <c r="AT880" s="246" t="s">
        <v>158</v>
      </c>
      <c r="AU880" s="246" t="s">
        <v>84</v>
      </c>
      <c r="AV880" s="11" t="s">
        <v>84</v>
      </c>
      <c r="AW880" s="11" t="s">
        <v>39</v>
      </c>
      <c r="AX880" s="11" t="s">
        <v>75</v>
      </c>
      <c r="AY880" s="246" t="s">
        <v>147</v>
      </c>
    </row>
    <row r="881" s="11" customFormat="1">
      <c r="B881" s="236"/>
      <c r="C881" s="237"/>
      <c r="D881" s="233" t="s">
        <v>158</v>
      </c>
      <c r="E881" s="238" t="s">
        <v>22</v>
      </c>
      <c r="F881" s="239" t="s">
        <v>887</v>
      </c>
      <c r="G881" s="237"/>
      <c r="H881" s="240">
        <v>6.7220000000000004</v>
      </c>
      <c r="I881" s="241"/>
      <c r="J881" s="237"/>
      <c r="K881" s="237"/>
      <c r="L881" s="242"/>
      <c r="M881" s="243"/>
      <c r="N881" s="244"/>
      <c r="O881" s="244"/>
      <c r="P881" s="244"/>
      <c r="Q881" s="244"/>
      <c r="R881" s="244"/>
      <c r="S881" s="244"/>
      <c r="T881" s="245"/>
      <c r="AT881" s="246" t="s">
        <v>158</v>
      </c>
      <c r="AU881" s="246" t="s">
        <v>84</v>
      </c>
      <c r="AV881" s="11" t="s">
        <v>84</v>
      </c>
      <c r="AW881" s="11" t="s">
        <v>39</v>
      </c>
      <c r="AX881" s="11" t="s">
        <v>75</v>
      </c>
      <c r="AY881" s="246" t="s">
        <v>147</v>
      </c>
    </row>
    <row r="882" s="13" customFormat="1">
      <c r="B882" s="268"/>
      <c r="C882" s="269"/>
      <c r="D882" s="233" t="s">
        <v>158</v>
      </c>
      <c r="E882" s="270" t="s">
        <v>22</v>
      </c>
      <c r="F882" s="271" t="s">
        <v>706</v>
      </c>
      <c r="G882" s="269"/>
      <c r="H882" s="270" t="s">
        <v>22</v>
      </c>
      <c r="I882" s="272"/>
      <c r="J882" s="269"/>
      <c r="K882" s="269"/>
      <c r="L882" s="273"/>
      <c r="M882" s="274"/>
      <c r="N882" s="275"/>
      <c r="O882" s="275"/>
      <c r="P882" s="275"/>
      <c r="Q882" s="275"/>
      <c r="R882" s="275"/>
      <c r="S882" s="275"/>
      <c r="T882" s="276"/>
      <c r="AT882" s="277" t="s">
        <v>158</v>
      </c>
      <c r="AU882" s="277" t="s">
        <v>84</v>
      </c>
      <c r="AV882" s="13" t="s">
        <v>24</v>
      </c>
      <c r="AW882" s="13" t="s">
        <v>39</v>
      </c>
      <c r="AX882" s="13" t="s">
        <v>75</v>
      </c>
      <c r="AY882" s="277" t="s">
        <v>147</v>
      </c>
    </row>
    <row r="883" s="11" customFormat="1">
      <c r="B883" s="236"/>
      <c r="C883" s="237"/>
      <c r="D883" s="233" t="s">
        <v>158</v>
      </c>
      <c r="E883" s="238" t="s">
        <v>22</v>
      </c>
      <c r="F883" s="239" t="s">
        <v>707</v>
      </c>
      <c r="G883" s="237"/>
      <c r="H883" s="240">
        <v>12.19</v>
      </c>
      <c r="I883" s="241"/>
      <c r="J883" s="237"/>
      <c r="K883" s="237"/>
      <c r="L883" s="242"/>
      <c r="M883" s="243"/>
      <c r="N883" s="244"/>
      <c r="O883" s="244"/>
      <c r="P883" s="244"/>
      <c r="Q883" s="244"/>
      <c r="R883" s="244"/>
      <c r="S883" s="244"/>
      <c r="T883" s="245"/>
      <c r="AT883" s="246" t="s">
        <v>158</v>
      </c>
      <c r="AU883" s="246" t="s">
        <v>84</v>
      </c>
      <c r="AV883" s="11" t="s">
        <v>84</v>
      </c>
      <c r="AW883" s="11" t="s">
        <v>39</v>
      </c>
      <c r="AX883" s="11" t="s">
        <v>75</v>
      </c>
      <c r="AY883" s="246" t="s">
        <v>147</v>
      </c>
    </row>
    <row r="884" s="14" customFormat="1">
      <c r="B884" s="278"/>
      <c r="C884" s="279"/>
      <c r="D884" s="233" t="s">
        <v>158</v>
      </c>
      <c r="E884" s="280" t="s">
        <v>22</v>
      </c>
      <c r="F884" s="281" t="s">
        <v>358</v>
      </c>
      <c r="G884" s="279"/>
      <c r="H884" s="282">
        <v>919.971</v>
      </c>
      <c r="I884" s="283"/>
      <c r="J884" s="279"/>
      <c r="K884" s="279"/>
      <c r="L884" s="284"/>
      <c r="M884" s="285"/>
      <c r="N884" s="286"/>
      <c r="O884" s="286"/>
      <c r="P884" s="286"/>
      <c r="Q884" s="286"/>
      <c r="R884" s="286"/>
      <c r="S884" s="286"/>
      <c r="T884" s="287"/>
      <c r="AT884" s="288" t="s">
        <v>158</v>
      </c>
      <c r="AU884" s="288" t="s">
        <v>84</v>
      </c>
      <c r="AV884" s="14" t="s">
        <v>167</v>
      </c>
      <c r="AW884" s="14" t="s">
        <v>39</v>
      </c>
      <c r="AX884" s="14" t="s">
        <v>75</v>
      </c>
      <c r="AY884" s="288" t="s">
        <v>147</v>
      </c>
    </row>
    <row r="885" s="12" customFormat="1">
      <c r="B885" s="247"/>
      <c r="C885" s="248"/>
      <c r="D885" s="233" t="s">
        <v>158</v>
      </c>
      <c r="E885" s="249" t="s">
        <v>22</v>
      </c>
      <c r="F885" s="250" t="s">
        <v>166</v>
      </c>
      <c r="G885" s="248"/>
      <c r="H885" s="251">
        <v>1600.038</v>
      </c>
      <c r="I885" s="252"/>
      <c r="J885" s="248"/>
      <c r="K885" s="248"/>
      <c r="L885" s="253"/>
      <c r="M885" s="254"/>
      <c r="N885" s="255"/>
      <c r="O885" s="255"/>
      <c r="P885" s="255"/>
      <c r="Q885" s="255"/>
      <c r="R885" s="255"/>
      <c r="S885" s="255"/>
      <c r="T885" s="256"/>
      <c r="AT885" s="257" t="s">
        <v>158</v>
      </c>
      <c r="AU885" s="257" t="s">
        <v>84</v>
      </c>
      <c r="AV885" s="12" t="s">
        <v>154</v>
      </c>
      <c r="AW885" s="12" t="s">
        <v>39</v>
      </c>
      <c r="AX885" s="12" t="s">
        <v>24</v>
      </c>
      <c r="AY885" s="257" t="s">
        <v>147</v>
      </c>
    </row>
    <row r="886" s="1" customFormat="1" ht="16.5" customHeight="1">
      <c r="B886" s="46"/>
      <c r="C886" s="221" t="s">
        <v>1112</v>
      </c>
      <c r="D886" s="221" t="s">
        <v>149</v>
      </c>
      <c r="E886" s="222" t="s">
        <v>1113</v>
      </c>
      <c r="F886" s="223" t="s">
        <v>1114</v>
      </c>
      <c r="G886" s="224" t="s">
        <v>152</v>
      </c>
      <c r="H886" s="225">
        <v>703.67200000000003</v>
      </c>
      <c r="I886" s="226"/>
      <c r="J886" s="227">
        <f>ROUND(I886*H886,2)</f>
        <v>0</v>
      </c>
      <c r="K886" s="223" t="s">
        <v>153</v>
      </c>
      <c r="L886" s="72"/>
      <c r="M886" s="228" t="s">
        <v>22</v>
      </c>
      <c r="N886" s="229" t="s">
        <v>46</v>
      </c>
      <c r="O886" s="47"/>
      <c r="P886" s="230">
        <f>O886*H886</f>
        <v>0</v>
      </c>
      <c r="Q886" s="230">
        <v>0</v>
      </c>
      <c r="R886" s="230">
        <f>Q886*H886</f>
        <v>0</v>
      </c>
      <c r="S886" s="230">
        <v>0.00012999999999999999</v>
      </c>
      <c r="T886" s="231">
        <f>S886*H886</f>
        <v>0.091477359999999994</v>
      </c>
      <c r="AR886" s="24" t="s">
        <v>245</v>
      </c>
      <c r="AT886" s="24" t="s">
        <v>149</v>
      </c>
      <c r="AU886" s="24" t="s">
        <v>84</v>
      </c>
      <c r="AY886" s="24" t="s">
        <v>147</v>
      </c>
      <c r="BE886" s="232">
        <f>IF(N886="základní",J886,0)</f>
        <v>0</v>
      </c>
      <c r="BF886" s="232">
        <f>IF(N886="snížená",J886,0)</f>
        <v>0</v>
      </c>
      <c r="BG886" s="232">
        <f>IF(N886="zákl. přenesená",J886,0)</f>
        <v>0</v>
      </c>
      <c r="BH886" s="232">
        <f>IF(N886="sníž. přenesená",J886,0)</f>
        <v>0</v>
      </c>
      <c r="BI886" s="232">
        <f>IF(N886="nulová",J886,0)</f>
        <v>0</v>
      </c>
      <c r="BJ886" s="24" t="s">
        <v>24</v>
      </c>
      <c r="BK886" s="232">
        <f>ROUND(I886*H886,2)</f>
        <v>0</v>
      </c>
      <c r="BL886" s="24" t="s">
        <v>245</v>
      </c>
      <c r="BM886" s="24" t="s">
        <v>1115</v>
      </c>
    </row>
    <row r="887" s="1" customFormat="1">
      <c r="B887" s="46"/>
      <c r="C887" s="74"/>
      <c r="D887" s="233" t="s">
        <v>156</v>
      </c>
      <c r="E887" s="74"/>
      <c r="F887" s="234" t="s">
        <v>1116</v>
      </c>
      <c r="G887" s="74"/>
      <c r="H887" s="74"/>
      <c r="I887" s="191"/>
      <c r="J887" s="74"/>
      <c r="K887" s="74"/>
      <c r="L887" s="72"/>
      <c r="M887" s="235"/>
      <c r="N887" s="47"/>
      <c r="O887" s="47"/>
      <c r="P887" s="47"/>
      <c r="Q887" s="47"/>
      <c r="R887" s="47"/>
      <c r="S887" s="47"/>
      <c r="T887" s="95"/>
      <c r="AT887" s="24" t="s">
        <v>156</v>
      </c>
      <c r="AU887" s="24" t="s">
        <v>84</v>
      </c>
    </row>
    <row r="888" s="11" customFormat="1">
      <c r="B888" s="236"/>
      <c r="C888" s="237"/>
      <c r="D888" s="233" t="s">
        <v>158</v>
      </c>
      <c r="E888" s="238" t="s">
        <v>22</v>
      </c>
      <c r="F888" s="239" t="s">
        <v>849</v>
      </c>
      <c r="G888" s="237"/>
      <c r="H888" s="240">
        <v>198.42500000000001</v>
      </c>
      <c r="I888" s="241"/>
      <c r="J888" s="237"/>
      <c r="K888" s="237"/>
      <c r="L888" s="242"/>
      <c r="M888" s="243"/>
      <c r="N888" s="244"/>
      <c r="O888" s="244"/>
      <c r="P888" s="244"/>
      <c r="Q888" s="244"/>
      <c r="R888" s="244"/>
      <c r="S888" s="244"/>
      <c r="T888" s="245"/>
      <c r="AT888" s="246" t="s">
        <v>158</v>
      </c>
      <c r="AU888" s="246" t="s">
        <v>84</v>
      </c>
      <c r="AV888" s="11" t="s">
        <v>84</v>
      </c>
      <c r="AW888" s="11" t="s">
        <v>39</v>
      </c>
      <c r="AX888" s="11" t="s">
        <v>75</v>
      </c>
      <c r="AY888" s="246" t="s">
        <v>147</v>
      </c>
    </row>
    <row r="889" s="11" customFormat="1">
      <c r="B889" s="236"/>
      <c r="C889" s="237"/>
      <c r="D889" s="233" t="s">
        <v>158</v>
      </c>
      <c r="E889" s="238" t="s">
        <v>22</v>
      </c>
      <c r="F889" s="239" t="s">
        <v>703</v>
      </c>
      <c r="G889" s="237"/>
      <c r="H889" s="240">
        <v>119.18000000000001</v>
      </c>
      <c r="I889" s="241"/>
      <c r="J889" s="237"/>
      <c r="K889" s="237"/>
      <c r="L889" s="242"/>
      <c r="M889" s="243"/>
      <c r="N889" s="244"/>
      <c r="O889" s="244"/>
      <c r="P889" s="244"/>
      <c r="Q889" s="244"/>
      <c r="R889" s="244"/>
      <c r="S889" s="244"/>
      <c r="T889" s="245"/>
      <c r="AT889" s="246" t="s">
        <v>158</v>
      </c>
      <c r="AU889" s="246" t="s">
        <v>84</v>
      </c>
      <c r="AV889" s="11" t="s">
        <v>84</v>
      </c>
      <c r="AW889" s="11" t="s">
        <v>39</v>
      </c>
      <c r="AX889" s="11" t="s">
        <v>75</v>
      </c>
      <c r="AY889" s="246" t="s">
        <v>147</v>
      </c>
    </row>
    <row r="890" s="11" customFormat="1">
      <c r="B890" s="236"/>
      <c r="C890" s="237"/>
      <c r="D890" s="233" t="s">
        <v>158</v>
      </c>
      <c r="E890" s="238" t="s">
        <v>22</v>
      </c>
      <c r="F890" s="239" t="s">
        <v>850</v>
      </c>
      <c r="G890" s="237"/>
      <c r="H890" s="240">
        <v>255.047</v>
      </c>
      <c r="I890" s="241"/>
      <c r="J890" s="237"/>
      <c r="K890" s="237"/>
      <c r="L890" s="242"/>
      <c r="M890" s="243"/>
      <c r="N890" s="244"/>
      <c r="O890" s="244"/>
      <c r="P890" s="244"/>
      <c r="Q890" s="244"/>
      <c r="R890" s="244"/>
      <c r="S890" s="244"/>
      <c r="T890" s="245"/>
      <c r="AT890" s="246" t="s">
        <v>158</v>
      </c>
      <c r="AU890" s="246" t="s">
        <v>84</v>
      </c>
      <c r="AV890" s="11" t="s">
        <v>84</v>
      </c>
      <c r="AW890" s="11" t="s">
        <v>39</v>
      </c>
      <c r="AX890" s="11" t="s">
        <v>75</v>
      </c>
      <c r="AY890" s="246" t="s">
        <v>147</v>
      </c>
    </row>
    <row r="891" s="11" customFormat="1">
      <c r="B891" s="236"/>
      <c r="C891" s="237"/>
      <c r="D891" s="233" t="s">
        <v>158</v>
      </c>
      <c r="E891" s="238" t="s">
        <v>22</v>
      </c>
      <c r="F891" s="239" t="s">
        <v>705</v>
      </c>
      <c r="G891" s="237"/>
      <c r="H891" s="240">
        <v>122.8</v>
      </c>
      <c r="I891" s="241"/>
      <c r="J891" s="237"/>
      <c r="K891" s="237"/>
      <c r="L891" s="242"/>
      <c r="M891" s="243"/>
      <c r="N891" s="244"/>
      <c r="O891" s="244"/>
      <c r="P891" s="244"/>
      <c r="Q891" s="244"/>
      <c r="R891" s="244"/>
      <c r="S891" s="244"/>
      <c r="T891" s="245"/>
      <c r="AT891" s="246" t="s">
        <v>158</v>
      </c>
      <c r="AU891" s="246" t="s">
        <v>84</v>
      </c>
      <c r="AV891" s="11" t="s">
        <v>84</v>
      </c>
      <c r="AW891" s="11" t="s">
        <v>39</v>
      </c>
      <c r="AX891" s="11" t="s">
        <v>75</v>
      </c>
      <c r="AY891" s="246" t="s">
        <v>147</v>
      </c>
    </row>
    <row r="892" s="11" customFormat="1">
      <c r="B892" s="236"/>
      <c r="C892" s="237"/>
      <c r="D892" s="233" t="s">
        <v>158</v>
      </c>
      <c r="E892" s="238" t="s">
        <v>22</v>
      </c>
      <c r="F892" s="239" t="s">
        <v>958</v>
      </c>
      <c r="G892" s="237"/>
      <c r="H892" s="240">
        <v>8.2200000000000006</v>
      </c>
      <c r="I892" s="241"/>
      <c r="J892" s="237"/>
      <c r="K892" s="237"/>
      <c r="L892" s="242"/>
      <c r="M892" s="243"/>
      <c r="N892" s="244"/>
      <c r="O892" s="244"/>
      <c r="P892" s="244"/>
      <c r="Q892" s="244"/>
      <c r="R892" s="244"/>
      <c r="S892" s="244"/>
      <c r="T892" s="245"/>
      <c r="AT892" s="246" t="s">
        <v>158</v>
      </c>
      <c r="AU892" s="246" t="s">
        <v>84</v>
      </c>
      <c r="AV892" s="11" t="s">
        <v>84</v>
      </c>
      <c r="AW892" s="11" t="s">
        <v>39</v>
      </c>
      <c r="AX892" s="11" t="s">
        <v>75</v>
      </c>
      <c r="AY892" s="246" t="s">
        <v>147</v>
      </c>
    </row>
    <row r="893" s="12" customFormat="1">
      <c r="B893" s="247"/>
      <c r="C893" s="248"/>
      <c r="D893" s="233" t="s">
        <v>158</v>
      </c>
      <c r="E893" s="249" t="s">
        <v>22</v>
      </c>
      <c r="F893" s="250" t="s">
        <v>166</v>
      </c>
      <c r="G893" s="248"/>
      <c r="H893" s="251">
        <v>703.67200000000003</v>
      </c>
      <c r="I893" s="252"/>
      <c r="J893" s="248"/>
      <c r="K893" s="248"/>
      <c r="L893" s="253"/>
      <c r="M893" s="254"/>
      <c r="N893" s="255"/>
      <c r="O893" s="255"/>
      <c r="P893" s="255"/>
      <c r="Q893" s="255"/>
      <c r="R893" s="255"/>
      <c r="S893" s="255"/>
      <c r="T893" s="256"/>
      <c r="AT893" s="257" t="s">
        <v>158</v>
      </c>
      <c r="AU893" s="257" t="s">
        <v>84</v>
      </c>
      <c r="AV893" s="12" t="s">
        <v>154</v>
      </c>
      <c r="AW893" s="12" t="s">
        <v>39</v>
      </c>
      <c r="AX893" s="12" t="s">
        <v>24</v>
      </c>
      <c r="AY893" s="257" t="s">
        <v>147</v>
      </c>
    </row>
    <row r="894" s="1" customFormat="1" ht="16.5" customHeight="1">
      <c r="B894" s="46"/>
      <c r="C894" s="221" t="s">
        <v>1117</v>
      </c>
      <c r="D894" s="221" t="s">
        <v>149</v>
      </c>
      <c r="E894" s="222" t="s">
        <v>1118</v>
      </c>
      <c r="F894" s="223" t="s">
        <v>1119</v>
      </c>
      <c r="G894" s="224" t="s">
        <v>201</v>
      </c>
      <c r="H894" s="225">
        <v>0.218</v>
      </c>
      <c r="I894" s="226"/>
      <c r="J894" s="227">
        <f>ROUND(I894*H894,2)</f>
        <v>0</v>
      </c>
      <c r="K894" s="223" t="s">
        <v>153</v>
      </c>
      <c r="L894" s="72"/>
      <c r="M894" s="228" t="s">
        <v>22</v>
      </c>
      <c r="N894" s="229" t="s">
        <v>46</v>
      </c>
      <c r="O894" s="47"/>
      <c r="P894" s="230">
        <f>O894*H894</f>
        <v>0</v>
      </c>
      <c r="Q894" s="230">
        <v>0</v>
      </c>
      <c r="R894" s="230">
        <f>Q894*H894</f>
        <v>0</v>
      </c>
      <c r="S894" s="230">
        <v>0</v>
      </c>
      <c r="T894" s="231">
        <f>S894*H894</f>
        <v>0</v>
      </c>
      <c r="AR894" s="24" t="s">
        <v>245</v>
      </c>
      <c r="AT894" s="24" t="s">
        <v>149</v>
      </c>
      <c r="AU894" s="24" t="s">
        <v>84</v>
      </c>
      <c r="AY894" s="24" t="s">
        <v>147</v>
      </c>
      <c r="BE894" s="232">
        <f>IF(N894="základní",J894,0)</f>
        <v>0</v>
      </c>
      <c r="BF894" s="232">
        <f>IF(N894="snížená",J894,0)</f>
        <v>0</v>
      </c>
      <c r="BG894" s="232">
        <f>IF(N894="zákl. přenesená",J894,0)</f>
        <v>0</v>
      </c>
      <c r="BH894" s="232">
        <f>IF(N894="sníž. přenesená",J894,0)</f>
        <v>0</v>
      </c>
      <c r="BI894" s="232">
        <f>IF(N894="nulová",J894,0)</f>
        <v>0</v>
      </c>
      <c r="BJ894" s="24" t="s">
        <v>24</v>
      </c>
      <c r="BK894" s="232">
        <f>ROUND(I894*H894,2)</f>
        <v>0</v>
      </c>
      <c r="BL894" s="24" t="s">
        <v>245</v>
      </c>
      <c r="BM894" s="24" t="s">
        <v>1120</v>
      </c>
    </row>
    <row r="895" s="1" customFormat="1">
      <c r="B895" s="46"/>
      <c r="C895" s="74"/>
      <c r="D895" s="233" t="s">
        <v>156</v>
      </c>
      <c r="E895" s="74"/>
      <c r="F895" s="234" t="s">
        <v>1121</v>
      </c>
      <c r="G895" s="74"/>
      <c r="H895" s="74"/>
      <c r="I895" s="191"/>
      <c r="J895" s="74"/>
      <c r="K895" s="74"/>
      <c r="L895" s="72"/>
      <c r="M895" s="235"/>
      <c r="N895" s="47"/>
      <c r="O895" s="47"/>
      <c r="P895" s="47"/>
      <c r="Q895" s="47"/>
      <c r="R895" s="47"/>
      <c r="S895" s="47"/>
      <c r="T895" s="95"/>
      <c r="AT895" s="24" t="s">
        <v>156</v>
      </c>
      <c r="AU895" s="24" t="s">
        <v>84</v>
      </c>
    </row>
    <row r="896" s="10" customFormat="1" ht="29.88" customHeight="1">
      <c r="B896" s="205"/>
      <c r="C896" s="206"/>
      <c r="D896" s="207" t="s">
        <v>74</v>
      </c>
      <c r="E896" s="219" t="s">
        <v>1122</v>
      </c>
      <c r="F896" s="219" t="s">
        <v>1123</v>
      </c>
      <c r="G896" s="206"/>
      <c r="H896" s="206"/>
      <c r="I896" s="209"/>
      <c r="J896" s="220">
        <f>BK896</f>
        <v>0</v>
      </c>
      <c r="K896" s="206"/>
      <c r="L896" s="211"/>
      <c r="M896" s="212"/>
      <c r="N896" s="213"/>
      <c r="O896" s="213"/>
      <c r="P896" s="214">
        <f>SUM(P897:P967)</f>
        <v>0</v>
      </c>
      <c r="Q896" s="213"/>
      <c r="R896" s="214">
        <f>SUM(R897:R967)</f>
        <v>14.4033616</v>
      </c>
      <c r="S896" s="213"/>
      <c r="T896" s="215">
        <f>SUM(T897:T967)</f>
        <v>0.55500000000000005</v>
      </c>
      <c r="AR896" s="216" t="s">
        <v>84</v>
      </c>
      <c r="AT896" s="217" t="s">
        <v>74</v>
      </c>
      <c r="AU896" s="217" t="s">
        <v>24</v>
      </c>
      <c r="AY896" s="216" t="s">
        <v>147</v>
      </c>
      <c r="BK896" s="218">
        <f>SUM(BK897:BK967)</f>
        <v>0</v>
      </c>
    </row>
    <row r="897" s="1" customFormat="1" ht="25.5" customHeight="1">
      <c r="B897" s="46"/>
      <c r="C897" s="221" t="s">
        <v>1124</v>
      </c>
      <c r="D897" s="221" t="s">
        <v>149</v>
      </c>
      <c r="E897" s="222" t="s">
        <v>1125</v>
      </c>
      <c r="F897" s="223" t="s">
        <v>1126</v>
      </c>
      <c r="G897" s="224" t="s">
        <v>187</v>
      </c>
      <c r="H897" s="225">
        <v>111</v>
      </c>
      <c r="I897" s="226"/>
      <c r="J897" s="227">
        <f>ROUND(I897*H897,2)</f>
        <v>0</v>
      </c>
      <c r="K897" s="223" t="s">
        <v>153</v>
      </c>
      <c r="L897" s="72"/>
      <c r="M897" s="228" t="s">
        <v>22</v>
      </c>
      <c r="N897" s="229" t="s">
        <v>46</v>
      </c>
      <c r="O897" s="47"/>
      <c r="P897" s="230">
        <f>O897*H897</f>
        <v>0</v>
      </c>
      <c r="Q897" s="230">
        <v>0</v>
      </c>
      <c r="R897" s="230">
        <f>Q897*H897</f>
        <v>0</v>
      </c>
      <c r="S897" s="230">
        <v>0.0050000000000000001</v>
      </c>
      <c r="T897" s="231">
        <f>S897*H897</f>
        <v>0.55500000000000005</v>
      </c>
      <c r="AR897" s="24" t="s">
        <v>245</v>
      </c>
      <c r="AT897" s="24" t="s">
        <v>149</v>
      </c>
      <c r="AU897" s="24" t="s">
        <v>84</v>
      </c>
      <c r="AY897" s="24" t="s">
        <v>147</v>
      </c>
      <c r="BE897" s="232">
        <f>IF(N897="základní",J897,0)</f>
        <v>0</v>
      </c>
      <c r="BF897" s="232">
        <f>IF(N897="snížená",J897,0)</f>
        <v>0</v>
      </c>
      <c r="BG897" s="232">
        <f>IF(N897="zákl. přenesená",J897,0)</f>
        <v>0</v>
      </c>
      <c r="BH897" s="232">
        <f>IF(N897="sníž. přenesená",J897,0)</f>
        <v>0</v>
      </c>
      <c r="BI897" s="232">
        <f>IF(N897="nulová",J897,0)</f>
        <v>0</v>
      </c>
      <c r="BJ897" s="24" t="s">
        <v>24</v>
      </c>
      <c r="BK897" s="232">
        <f>ROUND(I897*H897,2)</f>
        <v>0</v>
      </c>
      <c r="BL897" s="24" t="s">
        <v>245</v>
      </c>
      <c r="BM897" s="24" t="s">
        <v>1127</v>
      </c>
    </row>
    <row r="898" s="1" customFormat="1">
      <c r="B898" s="46"/>
      <c r="C898" s="74"/>
      <c r="D898" s="233" t="s">
        <v>156</v>
      </c>
      <c r="E898" s="74"/>
      <c r="F898" s="234" t="s">
        <v>1128</v>
      </c>
      <c r="G898" s="74"/>
      <c r="H898" s="74"/>
      <c r="I898" s="191"/>
      <c r="J898" s="74"/>
      <c r="K898" s="74"/>
      <c r="L898" s="72"/>
      <c r="M898" s="235"/>
      <c r="N898" s="47"/>
      <c r="O898" s="47"/>
      <c r="P898" s="47"/>
      <c r="Q898" s="47"/>
      <c r="R898" s="47"/>
      <c r="S898" s="47"/>
      <c r="T898" s="95"/>
      <c r="AT898" s="24" t="s">
        <v>156</v>
      </c>
      <c r="AU898" s="24" t="s">
        <v>84</v>
      </c>
    </row>
    <row r="899" s="11" customFormat="1">
      <c r="B899" s="236"/>
      <c r="C899" s="237"/>
      <c r="D899" s="233" t="s">
        <v>158</v>
      </c>
      <c r="E899" s="238" t="s">
        <v>22</v>
      </c>
      <c r="F899" s="239" t="s">
        <v>1129</v>
      </c>
      <c r="G899" s="237"/>
      <c r="H899" s="240">
        <v>1</v>
      </c>
      <c r="I899" s="241"/>
      <c r="J899" s="237"/>
      <c r="K899" s="237"/>
      <c r="L899" s="242"/>
      <c r="M899" s="243"/>
      <c r="N899" s="244"/>
      <c r="O899" s="244"/>
      <c r="P899" s="244"/>
      <c r="Q899" s="244"/>
      <c r="R899" s="244"/>
      <c r="S899" s="244"/>
      <c r="T899" s="245"/>
      <c r="AT899" s="246" t="s">
        <v>158</v>
      </c>
      <c r="AU899" s="246" t="s">
        <v>84</v>
      </c>
      <c r="AV899" s="11" t="s">
        <v>84</v>
      </c>
      <c r="AW899" s="11" t="s">
        <v>39</v>
      </c>
      <c r="AX899" s="11" t="s">
        <v>75</v>
      </c>
      <c r="AY899" s="246" t="s">
        <v>147</v>
      </c>
    </row>
    <row r="900" s="11" customFormat="1">
      <c r="B900" s="236"/>
      <c r="C900" s="237"/>
      <c r="D900" s="233" t="s">
        <v>158</v>
      </c>
      <c r="E900" s="238" t="s">
        <v>22</v>
      </c>
      <c r="F900" s="239" t="s">
        <v>1130</v>
      </c>
      <c r="G900" s="237"/>
      <c r="H900" s="240">
        <v>6</v>
      </c>
      <c r="I900" s="241"/>
      <c r="J900" s="237"/>
      <c r="K900" s="237"/>
      <c r="L900" s="242"/>
      <c r="M900" s="243"/>
      <c r="N900" s="244"/>
      <c r="O900" s="244"/>
      <c r="P900" s="244"/>
      <c r="Q900" s="244"/>
      <c r="R900" s="244"/>
      <c r="S900" s="244"/>
      <c r="T900" s="245"/>
      <c r="AT900" s="246" t="s">
        <v>158</v>
      </c>
      <c r="AU900" s="246" t="s">
        <v>84</v>
      </c>
      <c r="AV900" s="11" t="s">
        <v>84</v>
      </c>
      <c r="AW900" s="11" t="s">
        <v>39</v>
      </c>
      <c r="AX900" s="11" t="s">
        <v>75</v>
      </c>
      <c r="AY900" s="246" t="s">
        <v>147</v>
      </c>
    </row>
    <row r="901" s="11" customFormat="1">
      <c r="B901" s="236"/>
      <c r="C901" s="237"/>
      <c r="D901" s="233" t="s">
        <v>158</v>
      </c>
      <c r="E901" s="238" t="s">
        <v>22</v>
      </c>
      <c r="F901" s="239" t="s">
        <v>1131</v>
      </c>
      <c r="G901" s="237"/>
      <c r="H901" s="240">
        <v>65</v>
      </c>
      <c r="I901" s="241"/>
      <c r="J901" s="237"/>
      <c r="K901" s="237"/>
      <c r="L901" s="242"/>
      <c r="M901" s="243"/>
      <c r="N901" s="244"/>
      <c r="O901" s="244"/>
      <c r="P901" s="244"/>
      <c r="Q901" s="244"/>
      <c r="R901" s="244"/>
      <c r="S901" s="244"/>
      <c r="T901" s="245"/>
      <c r="AT901" s="246" t="s">
        <v>158</v>
      </c>
      <c r="AU901" s="246" t="s">
        <v>84</v>
      </c>
      <c r="AV901" s="11" t="s">
        <v>84</v>
      </c>
      <c r="AW901" s="11" t="s">
        <v>39</v>
      </c>
      <c r="AX901" s="11" t="s">
        <v>75</v>
      </c>
      <c r="AY901" s="246" t="s">
        <v>147</v>
      </c>
    </row>
    <row r="902" s="11" customFormat="1">
      <c r="B902" s="236"/>
      <c r="C902" s="237"/>
      <c r="D902" s="233" t="s">
        <v>158</v>
      </c>
      <c r="E902" s="238" t="s">
        <v>22</v>
      </c>
      <c r="F902" s="239" t="s">
        <v>1132</v>
      </c>
      <c r="G902" s="237"/>
      <c r="H902" s="240">
        <v>24</v>
      </c>
      <c r="I902" s="241"/>
      <c r="J902" s="237"/>
      <c r="K902" s="237"/>
      <c r="L902" s="242"/>
      <c r="M902" s="243"/>
      <c r="N902" s="244"/>
      <c r="O902" s="244"/>
      <c r="P902" s="244"/>
      <c r="Q902" s="244"/>
      <c r="R902" s="244"/>
      <c r="S902" s="244"/>
      <c r="T902" s="245"/>
      <c r="AT902" s="246" t="s">
        <v>158</v>
      </c>
      <c r="AU902" s="246" t="s">
        <v>84</v>
      </c>
      <c r="AV902" s="11" t="s">
        <v>84</v>
      </c>
      <c r="AW902" s="11" t="s">
        <v>39</v>
      </c>
      <c r="AX902" s="11" t="s">
        <v>75</v>
      </c>
      <c r="AY902" s="246" t="s">
        <v>147</v>
      </c>
    </row>
    <row r="903" s="11" customFormat="1">
      <c r="B903" s="236"/>
      <c r="C903" s="237"/>
      <c r="D903" s="233" t="s">
        <v>158</v>
      </c>
      <c r="E903" s="238" t="s">
        <v>22</v>
      </c>
      <c r="F903" s="239" t="s">
        <v>1133</v>
      </c>
      <c r="G903" s="237"/>
      <c r="H903" s="240">
        <v>2</v>
      </c>
      <c r="I903" s="241"/>
      <c r="J903" s="237"/>
      <c r="K903" s="237"/>
      <c r="L903" s="242"/>
      <c r="M903" s="243"/>
      <c r="N903" s="244"/>
      <c r="O903" s="244"/>
      <c r="P903" s="244"/>
      <c r="Q903" s="244"/>
      <c r="R903" s="244"/>
      <c r="S903" s="244"/>
      <c r="T903" s="245"/>
      <c r="AT903" s="246" t="s">
        <v>158</v>
      </c>
      <c r="AU903" s="246" t="s">
        <v>84</v>
      </c>
      <c r="AV903" s="11" t="s">
        <v>84</v>
      </c>
      <c r="AW903" s="11" t="s">
        <v>39</v>
      </c>
      <c r="AX903" s="11" t="s">
        <v>75</v>
      </c>
      <c r="AY903" s="246" t="s">
        <v>147</v>
      </c>
    </row>
    <row r="904" s="11" customFormat="1">
      <c r="B904" s="236"/>
      <c r="C904" s="237"/>
      <c r="D904" s="233" t="s">
        <v>158</v>
      </c>
      <c r="E904" s="238" t="s">
        <v>22</v>
      </c>
      <c r="F904" s="239" t="s">
        <v>1134</v>
      </c>
      <c r="G904" s="237"/>
      <c r="H904" s="240">
        <v>1</v>
      </c>
      <c r="I904" s="241"/>
      <c r="J904" s="237"/>
      <c r="K904" s="237"/>
      <c r="L904" s="242"/>
      <c r="M904" s="243"/>
      <c r="N904" s="244"/>
      <c r="O904" s="244"/>
      <c r="P904" s="244"/>
      <c r="Q904" s="244"/>
      <c r="R904" s="244"/>
      <c r="S904" s="244"/>
      <c r="T904" s="245"/>
      <c r="AT904" s="246" t="s">
        <v>158</v>
      </c>
      <c r="AU904" s="246" t="s">
        <v>84</v>
      </c>
      <c r="AV904" s="11" t="s">
        <v>84</v>
      </c>
      <c r="AW904" s="11" t="s">
        <v>39</v>
      </c>
      <c r="AX904" s="11" t="s">
        <v>75</v>
      </c>
      <c r="AY904" s="246" t="s">
        <v>147</v>
      </c>
    </row>
    <row r="905" s="11" customFormat="1">
      <c r="B905" s="236"/>
      <c r="C905" s="237"/>
      <c r="D905" s="233" t="s">
        <v>158</v>
      </c>
      <c r="E905" s="238" t="s">
        <v>22</v>
      </c>
      <c r="F905" s="239" t="s">
        <v>1135</v>
      </c>
      <c r="G905" s="237"/>
      <c r="H905" s="240">
        <v>4</v>
      </c>
      <c r="I905" s="241"/>
      <c r="J905" s="237"/>
      <c r="K905" s="237"/>
      <c r="L905" s="242"/>
      <c r="M905" s="243"/>
      <c r="N905" s="244"/>
      <c r="O905" s="244"/>
      <c r="P905" s="244"/>
      <c r="Q905" s="244"/>
      <c r="R905" s="244"/>
      <c r="S905" s="244"/>
      <c r="T905" s="245"/>
      <c r="AT905" s="246" t="s">
        <v>158</v>
      </c>
      <c r="AU905" s="246" t="s">
        <v>84</v>
      </c>
      <c r="AV905" s="11" t="s">
        <v>84</v>
      </c>
      <c r="AW905" s="11" t="s">
        <v>39</v>
      </c>
      <c r="AX905" s="11" t="s">
        <v>75</v>
      </c>
      <c r="AY905" s="246" t="s">
        <v>147</v>
      </c>
    </row>
    <row r="906" s="11" customFormat="1">
      <c r="B906" s="236"/>
      <c r="C906" s="237"/>
      <c r="D906" s="233" t="s">
        <v>158</v>
      </c>
      <c r="E906" s="238" t="s">
        <v>22</v>
      </c>
      <c r="F906" s="239" t="s">
        <v>1136</v>
      </c>
      <c r="G906" s="237"/>
      <c r="H906" s="240">
        <v>3</v>
      </c>
      <c r="I906" s="241"/>
      <c r="J906" s="237"/>
      <c r="K906" s="237"/>
      <c r="L906" s="242"/>
      <c r="M906" s="243"/>
      <c r="N906" s="244"/>
      <c r="O906" s="244"/>
      <c r="P906" s="244"/>
      <c r="Q906" s="244"/>
      <c r="R906" s="244"/>
      <c r="S906" s="244"/>
      <c r="T906" s="245"/>
      <c r="AT906" s="246" t="s">
        <v>158</v>
      </c>
      <c r="AU906" s="246" t="s">
        <v>84</v>
      </c>
      <c r="AV906" s="11" t="s">
        <v>84</v>
      </c>
      <c r="AW906" s="11" t="s">
        <v>39</v>
      </c>
      <c r="AX906" s="11" t="s">
        <v>75</v>
      </c>
      <c r="AY906" s="246" t="s">
        <v>147</v>
      </c>
    </row>
    <row r="907" s="11" customFormat="1">
      <c r="B907" s="236"/>
      <c r="C907" s="237"/>
      <c r="D907" s="233" t="s">
        <v>158</v>
      </c>
      <c r="E907" s="238" t="s">
        <v>22</v>
      </c>
      <c r="F907" s="239" t="s">
        <v>1137</v>
      </c>
      <c r="G907" s="237"/>
      <c r="H907" s="240">
        <v>2</v>
      </c>
      <c r="I907" s="241"/>
      <c r="J907" s="237"/>
      <c r="K907" s="237"/>
      <c r="L907" s="242"/>
      <c r="M907" s="243"/>
      <c r="N907" s="244"/>
      <c r="O907" s="244"/>
      <c r="P907" s="244"/>
      <c r="Q907" s="244"/>
      <c r="R907" s="244"/>
      <c r="S907" s="244"/>
      <c r="T907" s="245"/>
      <c r="AT907" s="246" t="s">
        <v>158</v>
      </c>
      <c r="AU907" s="246" t="s">
        <v>84</v>
      </c>
      <c r="AV907" s="11" t="s">
        <v>84</v>
      </c>
      <c r="AW907" s="11" t="s">
        <v>39</v>
      </c>
      <c r="AX907" s="11" t="s">
        <v>75</v>
      </c>
      <c r="AY907" s="246" t="s">
        <v>147</v>
      </c>
    </row>
    <row r="908" s="11" customFormat="1">
      <c r="B908" s="236"/>
      <c r="C908" s="237"/>
      <c r="D908" s="233" t="s">
        <v>158</v>
      </c>
      <c r="E908" s="238" t="s">
        <v>22</v>
      </c>
      <c r="F908" s="239" t="s">
        <v>1138</v>
      </c>
      <c r="G908" s="237"/>
      <c r="H908" s="240">
        <v>1</v>
      </c>
      <c r="I908" s="241"/>
      <c r="J908" s="237"/>
      <c r="K908" s="237"/>
      <c r="L908" s="242"/>
      <c r="M908" s="243"/>
      <c r="N908" s="244"/>
      <c r="O908" s="244"/>
      <c r="P908" s="244"/>
      <c r="Q908" s="244"/>
      <c r="R908" s="244"/>
      <c r="S908" s="244"/>
      <c r="T908" s="245"/>
      <c r="AT908" s="246" t="s">
        <v>158</v>
      </c>
      <c r="AU908" s="246" t="s">
        <v>84</v>
      </c>
      <c r="AV908" s="11" t="s">
        <v>84</v>
      </c>
      <c r="AW908" s="11" t="s">
        <v>39</v>
      </c>
      <c r="AX908" s="11" t="s">
        <v>75</v>
      </c>
      <c r="AY908" s="246" t="s">
        <v>147</v>
      </c>
    </row>
    <row r="909" s="11" customFormat="1">
      <c r="B909" s="236"/>
      <c r="C909" s="237"/>
      <c r="D909" s="233" t="s">
        <v>158</v>
      </c>
      <c r="E909" s="238" t="s">
        <v>22</v>
      </c>
      <c r="F909" s="239" t="s">
        <v>1139</v>
      </c>
      <c r="G909" s="237"/>
      <c r="H909" s="240">
        <v>1</v>
      </c>
      <c r="I909" s="241"/>
      <c r="J909" s="237"/>
      <c r="K909" s="237"/>
      <c r="L909" s="242"/>
      <c r="M909" s="243"/>
      <c r="N909" s="244"/>
      <c r="O909" s="244"/>
      <c r="P909" s="244"/>
      <c r="Q909" s="244"/>
      <c r="R909" s="244"/>
      <c r="S909" s="244"/>
      <c r="T909" s="245"/>
      <c r="AT909" s="246" t="s">
        <v>158</v>
      </c>
      <c r="AU909" s="246" t="s">
        <v>84</v>
      </c>
      <c r="AV909" s="11" t="s">
        <v>84</v>
      </c>
      <c r="AW909" s="11" t="s">
        <v>39</v>
      </c>
      <c r="AX909" s="11" t="s">
        <v>75</v>
      </c>
      <c r="AY909" s="246" t="s">
        <v>147</v>
      </c>
    </row>
    <row r="910" s="11" customFormat="1">
      <c r="B910" s="236"/>
      <c r="C910" s="237"/>
      <c r="D910" s="233" t="s">
        <v>158</v>
      </c>
      <c r="E910" s="238" t="s">
        <v>22</v>
      </c>
      <c r="F910" s="239" t="s">
        <v>1140</v>
      </c>
      <c r="G910" s="237"/>
      <c r="H910" s="240">
        <v>1</v>
      </c>
      <c r="I910" s="241"/>
      <c r="J910" s="237"/>
      <c r="K910" s="237"/>
      <c r="L910" s="242"/>
      <c r="M910" s="243"/>
      <c r="N910" s="244"/>
      <c r="O910" s="244"/>
      <c r="P910" s="244"/>
      <c r="Q910" s="244"/>
      <c r="R910" s="244"/>
      <c r="S910" s="244"/>
      <c r="T910" s="245"/>
      <c r="AT910" s="246" t="s">
        <v>158</v>
      </c>
      <c r="AU910" s="246" t="s">
        <v>84</v>
      </c>
      <c r="AV910" s="11" t="s">
        <v>84</v>
      </c>
      <c r="AW910" s="11" t="s">
        <v>39</v>
      </c>
      <c r="AX910" s="11" t="s">
        <v>75</v>
      </c>
      <c r="AY910" s="246" t="s">
        <v>147</v>
      </c>
    </row>
    <row r="911" s="12" customFormat="1">
      <c r="B911" s="247"/>
      <c r="C911" s="248"/>
      <c r="D911" s="233" t="s">
        <v>158</v>
      </c>
      <c r="E911" s="249" t="s">
        <v>22</v>
      </c>
      <c r="F911" s="250" t="s">
        <v>166</v>
      </c>
      <c r="G911" s="248"/>
      <c r="H911" s="251">
        <v>111</v>
      </c>
      <c r="I911" s="252"/>
      <c r="J911" s="248"/>
      <c r="K911" s="248"/>
      <c r="L911" s="253"/>
      <c r="M911" s="254"/>
      <c r="N911" s="255"/>
      <c r="O911" s="255"/>
      <c r="P911" s="255"/>
      <c r="Q911" s="255"/>
      <c r="R911" s="255"/>
      <c r="S911" s="255"/>
      <c r="T911" s="256"/>
      <c r="AT911" s="257" t="s">
        <v>158</v>
      </c>
      <c r="AU911" s="257" t="s">
        <v>84</v>
      </c>
      <c r="AV911" s="12" t="s">
        <v>154</v>
      </c>
      <c r="AW911" s="12" t="s">
        <v>39</v>
      </c>
      <c r="AX911" s="12" t="s">
        <v>24</v>
      </c>
      <c r="AY911" s="257" t="s">
        <v>147</v>
      </c>
    </row>
    <row r="912" s="1" customFormat="1" ht="25.5" customHeight="1">
      <c r="B912" s="46"/>
      <c r="C912" s="221" t="s">
        <v>1141</v>
      </c>
      <c r="D912" s="221" t="s">
        <v>149</v>
      </c>
      <c r="E912" s="222" t="s">
        <v>1142</v>
      </c>
      <c r="F912" s="223" t="s">
        <v>1143</v>
      </c>
      <c r="G912" s="224" t="s">
        <v>187</v>
      </c>
      <c r="H912" s="225">
        <v>1</v>
      </c>
      <c r="I912" s="226"/>
      <c r="J912" s="227">
        <f>ROUND(I912*H912,2)</f>
        <v>0</v>
      </c>
      <c r="K912" s="223" t="s">
        <v>326</v>
      </c>
      <c r="L912" s="72"/>
      <c r="M912" s="228" t="s">
        <v>22</v>
      </c>
      <c r="N912" s="229" t="s">
        <v>46</v>
      </c>
      <c r="O912" s="47"/>
      <c r="P912" s="230">
        <f>O912*H912</f>
        <v>0</v>
      </c>
      <c r="Q912" s="230">
        <v>0.25</v>
      </c>
      <c r="R912" s="230">
        <f>Q912*H912</f>
        <v>0.25</v>
      </c>
      <c r="S912" s="230">
        <v>0</v>
      </c>
      <c r="T912" s="231">
        <f>S912*H912</f>
        <v>0</v>
      </c>
      <c r="AR912" s="24" t="s">
        <v>245</v>
      </c>
      <c r="AT912" s="24" t="s">
        <v>149</v>
      </c>
      <c r="AU912" s="24" t="s">
        <v>84</v>
      </c>
      <c r="AY912" s="24" t="s">
        <v>147</v>
      </c>
      <c r="BE912" s="232">
        <f>IF(N912="základní",J912,0)</f>
        <v>0</v>
      </c>
      <c r="BF912" s="232">
        <f>IF(N912="snížená",J912,0)</f>
        <v>0</v>
      </c>
      <c r="BG912" s="232">
        <f>IF(N912="zákl. přenesená",J912,0)</f>
        <v>0</v>
      </c>
      <c r="BH912" s="232">
        <f>IF(N912="sníž. přenesená",J912,0)</f>
        <v>0</v>
      </c>
      <c r="BI912" s="232">
        <f>IF(N912="nulová",J912,0)</f>
        <v>0</v>
      </c>
      <c r="BJ912" s="24" t="s">
        <v>24</v>
      </c>
      <c r="BK912" s="232">
        <f>ROUND(I912*H912,2)</f>
        <v>0</v>
      </c>
      <c r="BL912" s="24" t="s">
        <v>245</v>
      </c>
      <c r="BM912" s="24" t="s">
        <v>1144</v>
      </c>
    </row>
    <row r="913" s="1" customFormat="1">
      <c r="B913" s="46"/>
      <c r="C913" s="74"/>
      <c r="D913" s="233" t="s">
        <v>156</v>
      </c>
      <c r="E913" s="74"/>
      <c r="F913" s="234" t="s">
        <v>1145</v>
      </c>
      <c r="G913" s="74"/>
      <c r="H913" s="74"/>
      <c r="I913" s="191"/>
      <c r="J913" s="74"/>
      <c r="K913" s="74"/>
      <c r="L913" s="72"/>
      <c r="M913" s="235"/>
      <c r="N913" s="47"/>
      <c r="O913" s="47"/>
      <c r="P913" s="47"/>
      <c r="Q913" s="47"/>
      <c r="R913" s="47"/>
      <c r="S913" s="47"/>
      <c r="T913" s="95"/>
      <c r="AT913" s="24" t="s">
        <v>156</v>
      </c>
      <c r="AU913" s="24" t="s">
        <v>84</v>
      </c>
    </row>
    <row r="914" s="11" customFormat="1">
      <c r="B914" s="236"/>
      <c r="C914" s="237"/>
      <c r="D914" s="233" t="s">
        <v>158</v>
      </c>
      <c r="E914" s="238" t="s">
        <v>22</v>
      </c>
      <c r="F914" s="239" t="s">
        <v>1146</v>
      </c>
      <c r="G914" s="237"/>
      <c r="H914" s="240">
        <v>1</v>
      </c>
      <c r="I914" s="241"/>
      <c r="J914" s="237"/>
      <c r="K914" s="237"/>
      <c r="L914" s="242"/>
      <c r="M914" s="243"/>
      <c r="N914" s="244"/>
      <c r="O914" s="244"/>
      <c r="P914" s="244"/>
      <c r="Q914" s="244"/>
      <c r="R914" s="244"/>
      <c r="S914" s="244"/>
      <c r="T914" s="245"/>
      <c r="AT914" s="246" t="s">
        <v>158</v>
      </c>
      <c r="AU914" s="246" t="s">
        <v>84</v>
      </c>
      <c r="AV914" s="11" t="s">
        <v>84</v>
      </c>
      <c r="AW914" s="11" t="s">
        <v>39</v>
      </c>
      <c r="AX914" s="11" t="s">
        <v>24</v>
      </c>
      <c r="AY914" s="246" t="s">
        <v>147</v>
      </c>
    </row>
    <row r="915" s="1" customFormat="1" ht="25.5" customHeight="1">
      <c r="B915" s="46"/>
      <c r="C915" s="221" t="s">
        <v>1147</v>
      </c>
      <c r="D915" s="221" t="s">
        <v>149</v>
      </c>
      <c r="E915" s="222" t="s">
        <v>1148</v>
      </c>
      <c r="F915" s="223" t="s">
        <v>1149</v>
      </c>
      <c r="G915" s="224" t="s">
        <v>187</v>
      </c>
      <c r="H915" s="225">
        <v>1</v>
      </c>
      <c r="I915" s="226"/>
      <c r="J915" s="227">
        <f>ROUND(I915*H915,2)</f>
        <v>0</v>
      </c>
      <c r="K915" s="223" t="s">
        <v>326</v>
      </c>
      <c r="L915" s="72"/>
      <c r="M915" s="228" t="s">
        <v>22</v>
      </c>
      <c r="N915" s="229" t="s">
        <v>46</v>
      </c>
      <c r="O915" s="47"/>
      <c r="P915" s="230">
        <f>O915*H915</f>
        <v>0</v>
      </c>
      <c r="Q915" s="230">
        <v>0.125</v>
      </c>
      <c r="R915" s="230">
        <f>Q915*H915</f>
        <v>0.125</v>
      </c>
      <c r="S915" s="230">
        <v>0</v>
      </c>
      <c r="T915" s="231">
        <f>S915*H915</f>
        <v>0</v>
      </c>
      <c r="AR915" s="24" t="s">
        <v>245</v>
      </c>
      <c r="AT915" s="24" t="s">
        <v>149</v>
      </c>
      <c r="AU915" s="24" t="s">
        <v>84</v>
      </c>
      <c r="AY915" s="24" t="s">
        <v>147</v>
      </c>
      <c r="BE915" s="232">
        <f>IF(N915="základní",J915,0)</f>
        <v>0</v>
      </c>
      <c r="BF915" s="232">
        <f>IF(N915="snížená",J915,0)</f>
        <v>0</v>
      </c>
      <c r="BG915" s="232">
        <f>IF(N915="zákl. přenesená",J915,0)</f>
        <v>0</v>
      </c>
      <c r="BH915" s="232">
        <f>IF(N915="sníž. přenesená",J915,0)</f>
        <v>0</v>
      </c>
      <c r="BI915" s="232">
        <f>IF(N915="nulová",J915,0)</f>
        <v>0</v>
      </c>
      <c r="BJ915" s="24" t="s">
        <v>24</v>
      </c>
      <c r="BK915" s="232">
        <f>ROUND(I915*H915,2)</f>
        <v>0</v>
      </c>
      <c r="BL915" s="24" t="s">
        <v>245</v>
      </c>
      <c r="BM915" s="24" t="s">
        <v>1150</v>
      </c>
    </row>
    <row r="916" s="1" customFormat="1">
      <c r="B916" s="46"/>
      <c r="C916" s="74"/>
      <c r="D916" s="233" t="s">
        <v>156</v>
      </c>
      <c r="E916" s="74"/>
      <c r="F916" s="234" t="s">
        <v>1145</v>
      </c>
      <c r="G916" s="74"/>
      <c r="H916" s="74"/>
      <c r="I916" s="191"/>
      <c r="J916" s="74"/>
      <c r="K916" s="74"/>
      <c r="L916" s="72"/>
      <c r="M916" s="235"/>
      <c r="N916" s="47"/>
      <c r="O916" s="47"/>
      <c r="P916" s="47"/>
      <c r="Q916" s="47"/>
      <c r="R916" s="47"/>
      <c r="S916" s="47"/>
      <c r="T916" s="95"/>
      <c r="AT916" s="24" t="s">
        <v>156</v>
      </c>
      <c r="AU916" s="24" t="s">
        <v>84</v>
      </c>
    </row>
    <row r="917" s="11" customFormat="1">
      <c r="B917" s="236"/>
      <c r="C917" s="237"/>
      <c r="D917" s="233" t="s">
        <v>158</v>
      </c>
      <c r="E917" s="238" t="s">
        <v>22</v>
      </c>
      <c r="F917" s="239" t="s">
        <v>1129</v>
      </c>
      <c r="G917" s="237"/>
      <c r="H917" s="240">
        <v>1</v>
      </c>
      <c r="I917" s="241"/>
      <c r="J917" s="237"/>
      <c r="K917" s="237"/>
      <c r="L917" s="242"/>
      <c r="M917" s="243"/>
      <c r="N917" s="244"/>
      <c r="O917" s="244"/>
      <c r="P917" s="244"/>
      <c r="Q917" s="244"/>
      <c r="R917" s="244"/>
      <c r="S917" s="244"/>
      <c r="T917" s="245"/>
      <c r="AT917" s="246" t="s">
        <v>158</v>
      </c>
      <c r="AU917" s="246" t="s">
        <v>84</v>
      </c>
      <c r="AV917" s="11" t="s">
        <v>84</v>
      </c>
      <c r="AW917" s="11" t="s">
        <v>39</v>
      </c>
      <c r="AX917" s="11" t="s">
        <v>24</v>
      </c>
      <c r="AY917" s="246" t="s">
        <v>147</v>
      </c>
    </row>
    <row r="918" s="1" customFormat="1" ht="25.5" customHeight="1">
      <c r="B918" s="46"/>
      <c r="C918" s="221" t="s">
        <v>1151</v>
      </c>
      <c r="D918" s="221" t="s">
        <v>149</v>
      </c>
      <c r="E918" s="222" t="s">
        <v>1152</v>
      </c>
      <c r="F918" s="223" t="s">
        <v>1153</v>
      </c>
      <c r="G918" s="224" t="s">
        <v>187</v>
      </c>
      <c r="H918" s="225">
        <v>6</v>
      </c>
      <c r="I918" s="226"/>
      <c r="J918" s="227">
        <f>ROUND(I918*H918,2)</f>
        <v>0</v>
      </c>
      <c r="K918" s="223" t="s">
        <v>326</v>
      </c>
      <c r="L918" s="72"/>
      <c r="M918" s="228" t="s">
        <v>22</v>
      </c>
      <c r="N918" s="229" t="s">
        <v>46</v>
      </c>
      <c r="O918" s="47"/>
      <c r="P918" s="230">
        <f>O918*H918</f>
        <v>0</v>
      </c>
      <c r="Q918" s="230">
        <v>0.125</v>
      </c>
      <c r="R918" s="230">
        <f>Q918*H918</f>
        <v>0.75</v>
      </c>
      <c r="S918" s="230">
        <v>0</v>
      </c>
      <c r="T918" s="231">
        <f>S918*H918</f>
        <v>0</v>
      </c>
      <c r="AR918" s="24" t="s">
        <v>245</v>
      </c>
      <c r="AT918" s="24" t="s">
        <v>149</v>
      </c>
      <c r="AU918" s="24" t="s">
        <v>84</v>
      </c>
      <c r="AY918" s="24" t="s">
        <v>147</v>
      </c>
      <c r="BE918" s="232">
        <f>IF(N918="základní",J918,0)</f>
        <v>0</v>
      </c>
      <c r="BF918" s="232">
        <f>IF(N918="snížená",J918,0)</f>
        <v>0</v>
      </c>
      <c r="BG918" s="232">
        <f>IF(N918="zákl. přenesená",J918,0)</f>
        <v>0</v>
      </c>
      <c r="BH918" s="232">
        <f>IF(N918="sníž. přenesená",J918,0)</f>
        <v>0</v>
      </c>
      <c r="BI918" s="232">
        <f>IF(N918="nulová",J918,0)</f>
        <v>0</v>
      </c>
      <c r="BJ918" s="24" t="s">
        <v>24</v>
      </c>
      <c r="BK918" s="232">
        <f>ROUND(I918*H918,2)</f>
        <v>0</v>
      </c>
      <c r="BL918" s="24" t="s">
        <v>245</v>
      </c>
      <c r="BM918" s="24" t="s">
        <v>1154</v>
      </c>
    </row>
    <row r="919" s="1" customFormat="1">
      <c r="B919" s="46"/>
      <c r="C919" s="74"/>
      <c r="D919" s="233" t="s">
        <v>156</v>
      </c>
      <c r="E919" s="74"/>
      <c r="F919" s="234" t="s">
        <v>1145</v>
      </c>
      <c r="G919" s="74"/>
      <c r="H919" s="74"/>
      <c r="I919" s="191"/>
      <c r="J919" s="74"/>
      <c r="K919" s="74"/>
      <c r="L919" s="72"/>
      <c r="M919" s="235"/>
      <c r="N919" s="47"/>
      <c r="O919" s="47"/>
      <c r="P919" s="47"/>
      <c r="Q919" s="47"/>
      <c r="R919" s="47"/>
      <c r="S919" s="47"/>
      <c r="T919" s="95"/>
      <c r="AT919" s="24" t="s">
        <v>156</v>
      </c>
      <c r="AU919" s="24" t="s">
        <v>84</v>
      </c>
    </row>
    <row r="920" s="11" customFormat="1">
      <c r="B920" s="236"/>
      <c r="C920" s="237"/>
      <c r="D920" s="233" t="s">
        <v>158</v>
      </c>
      <c r="E920" s="238" t="s">
        <v>22</v>
      </c>
      <c r="F920" s="239" t="s">
        <v>1130</v>
      </c>
      <c r="G920" s="237"/>
      <c r="H920" s="240">
        <v>6</v>
      </c>
      <c r="I920" s="241"/>
      <c r="J920" s="237"/>
      <c r="K920" s="237"/>
      <c r="L920" s="242"/>
      <c r="M920" s="243"/>
      <c r="N920" s="244"/>
      <c r="O920" s="244"/>
      <c r="P920" s="244"/>
      <c r="Q920" s="244"/>
      <c r="R920" s="244"/>
      <c r="S920" s="244"/>
      <c r="T920" s="245"/>
      <c r="AT920" s="246" t="s">
        <v>158</v>
      </c>
      <c r="AU920" s="246" t="s">
        <v>84</v>
      </c>
      <c r="AV920" s="11" t="s">
        <v>84</v>
      </c>
      <c r="AW920" s="11" t="s">
        <v>39</v>
      </c>
      <c r="AX920" s="11" t="s">
        <v>24</v>
      </c>
      <c r="AY920" s="246" t="s">
        <v>147</v>
      </c>
    </row>
    <row r="921" s="1" customFormat="1" ht="25.5" customHeight="1">
      <c r="B921" s="46"/>
      <c r="C921" s="221" t="s">
        <v>1155</v>
      </c>
      <c r="D921" s="221" t="s">
        <v>149</v>
      </c>
      <c r="E921" s="222" t="s">
        <v>1156</v>
      </c>
      <c r="F921" s="223" t="s">
        <v>1157</v>
      </c>
      <c r="G921" s="224" t="s">
        <v>187</v>
      </c>
      <c r="H921" s="225">
        <v>65</v>
      </c>
      <c r="I921" s="226"/>
      <c r="J921" s="227">
        <f>ROUND(I921*H921,2)</f>
        <v>0</v>
      </c>
      <c r="K921" s="223" t="s">
        <v>326</v>
      </c>
      <c r="L921" s="72"/>
      <c r="M921" s="228" t="s">
        <v>22</v>
      </c>
      <c r="N921" s="229" t="s">
        <v>46</v>
      </c>
      <c r="O921" s="47"/>
      <c r="P921" s="230">
        <f>O921*H921</f>
        <v>0</v>
      </c>
      <c r="Q921" s="230">
        <v>0.125</v>
      </c>
      <c r="R921" s="230">
        <f>Q921*H921</f>
        <v>8.125</v>
      </c>
      <c r="S921" s="230">
        <v>0</v>
      </c>
      <c r="T921" s="231">
        <f>S921*H921</f>
        <v>0</v>
      </c>
      <c r="AR921" s="24" t="s">
        <v>245</v>
      </c>
      <c r="AT921" s="24" t="s">
        <v>149</v>
      </c>
      <c r="AU921" s="24" t="s">
        <v>84</v>
      </c>
      <c r="AY921" s="24" t="s">
        <v>147</v>
      </c>
      <c r="BE921" s="232">
        <f>IF(N921="základní",J921,0)</f>
        <v>0</v>
      </c>
      <c r="BF921" s="232">
        <f>IF(N921="snížená",J921,0)</f>
        <v>0</v>
      </c>
      <c r="BG921" s="232">
        <f>IF(N921="zákl. přenesená",J921,0)</f>
        <v>0</v>
      </c>
      <c r="BH921" s="232">
        <f>IF(N921="sníž. přenesená",J921,0)</f>
        <v>0</v>
      </c>
      <c r="BI921" s="232">
        <f>IF(N921="nulová",J921,0)</f>
        <v>0</v>
      </c>
      <c r="BJ921" s="24" t="s">
        <v>24</v>
      </c>
      <c r="BK921" s="232">
        <f>ROUND(I921*H921,2)</f>
        <v>0</v>
      </c>
      <c r="BL921" s="24" t="s">
        <v>245</v>
      </c>
      <c r="BM921" s="24" t="s">
        <v>1158</v>
      </c>
    </row>
    <row r="922" s="1" customFormat="1">
      <c r="B922" s="46"/>
      <c r="C922" s="74"/>
      <c r="D922" s="233" t="s">
        <v>156</v>
      </c>
      <c r="E922" s="74"/>
      <c r="F922" s="234" t="s">
        <v>1145</v>
      </c>
      <c r="G922" s="74"/>
      <c r="H922" s="74"/>
      <c r="I922" s="191"/>
      <c r="J922" s="74"/>
      <c r="K922" s="74"/>
      <c r="L922" s="72"/>
      <c r="M922" s="235"/>
      <c r="N922" s="47"/>
      <c r="O922" s="47"/>
      <c r="P922" s="47"/>
      <c r="Q922" s="47"/>
      <c r="R922" s="47"/>
      <c r="S922" s="47"/>
      <c r="T922" s="95"/>
      <c r="AT922" s="24" t="s">
        <v>156</v>
      </c>
      <c r="AU922" s="24" t="s">
        <v>84</v>
      </c>
    </row>
    <row r="923" s="11" customFormat="1">
      <c r="B923" s="236"/>
      <c r="C923" s="237"/>
      <c r="D923" s="233" t="s">
        <v>158</v>
      </c>
      <c r="E923" s="238" t="s">
        <v>22</v>
      </c>
      <c r="F923" s="239" t="s">
        <v>1131</v>
      </c>
      <c r="G923" s="237"/>
      <c r="H923" s="240">
        <v>65</v>
      </c>
      <c r="I923" s="241"/>
      <c r="J923" s="237"/>
      <c r="K923" s="237"/>
      <c r="L923" s="242"/>
      <c r="M923" s="243"/>
      <c r="N923" s="244"/>
      <c r="O923" s="244"/>
      <c r="P923" s="244"/>
      <c r="Q923" s="244"/>
      <c r="R923" s="244"/>
      <c r="S923" s="244"/>
      <c r="T923" s="245"/>
      <c r="AT923" s="246" t="s">
        <v>158</v>
      </c>
      <c r="AU923" s="246" t="s">
        <v>84</v>
      </c>
      <c r="AV923" s="11" t="s">
        <v>84</v>
      </c>
      <c r="AW923" s="11" t="s">
        <v>39</v>
      </c>
      <c r="AX923" s="11" t="s">
        <v>24</v>
      </c>
      <c r="AY923" s="246" t="s">
        <v>147</v>
      </c>
    </row>
    <row r="924" s="1" customFormat="1" ht="25.5" customHeight="1">
      <c r="B924" s="46"/>
      <c r="C924" s="221" t="s">
        <v>1159</v>
      </c>
      <c r="D924" s="221" t="s">
        <v>149</v>
      </c>
      <c r="E924" s="222" t="s">
        <v>1160</v>
      </c>
      <c r="F924" s="223" t="s">
        <v>1161</v>
      </c>
      <c r="G924" s="224" t="s">
        <v>187</v>
      </c>
      <c r="H924" s="225">
        <v>24</v>
      </c>
      <c r="I924" s="226"/>
      <c r="J924" s="227">
        <f>ROUND(I924*H924,2)</f>
        <v>0</v>
      </c>
      <c r="K924" s="223" t="s">
        <v>326</v>
      </c>
      <c r="L924" s="72"/>
      <c r="M924" s="228" t="s">
        <v>22</v>
      </c>
      <c r="N924" s="229" t="s">
        <v>46</v>
      </c>
      <c r="O924" s="47"/>
      <c r="P924" s="230">
        <f>O924*H924</f>
        <v>0</v>
      </c>
      <c r="Q924" s="230">
        <v>0.125</v>
      </c>
      <c r="R924" s="230">
        <f>Q924*H924</f>
        <v>3</v>
      </c>
      <c r="S924" s="230">
        <v>0</v>
      </c>
      <c r="T924" s="231">
        <f>S924*H924</f>
        <v>0</v>
      </c>
      <c r="AR924" s="24" t="s">
        <v>245</v>
      </c>
      <c r="AT924" s="24" t="s">
        <v>149</v>
      </c>
      <c r="AU924" s="24" t="s">
        <v>84</v>
      </c>
      <c r="AY924" s="24" t="s">
        <v>147</v>
      </c>
      <c r="BE924" s="232">
        <f>IF(N924="základní",J924,0)</f>
        <v>0</v>
      </c>
      <c r="BF924" s="232">
        <f>IF(N924="snížená",J924,0)</f>
        <v>0</v>
      </c>
      <c r="BG924" s="232">
        <f>IF(N924="zákl. přenesená",J924,0)</f>
        <v>0</v>
      </c>
      <c r="BH924" s="232">
        <f>IF(N924="sníž. přenesená",J924,0)</f>
        <v>0</v>
      </c>
      <c r="BI924" s="232">
        <f>IF(N924="nulová",J924,0)</f>
        <v>0</v>
      </c>
      <c r="BJ924" s="24" t="s">
        <v>24</v>
      </c>
      <c r="BK924" s="232">
        <f>ROUND(I924*H924,2)</f>
        <v>0</v>
      </c>
      <c r="BL924" s="24" t="s">
        <v>245</v>
      </c>
      <c r="BM924" s="24" t="s">
        <v>1162</v>
      </c>
    </row>
    <row r="925" s="1" customFormat="1">
      <c r="B925" s="46"/>
      <c r="C925" s="74"/>
      <c r="D925" s="233" t="s">
        <v>156</v>
      </c>
      <c r="E925" s="74"/>
      <c r="F925" s="234" t="s">
        <v>1145</v>
      </c>
      <c r="G925" s="74"/>
      <c r="H925" s="74"/>
      <c r="I925" s="191"/>
      <c r="J925" s="74"/>
      <c r="K925" s="74"/>
      <c r="L925" s="72"/>
      <c r="M925" s="235"/>
      <c r="N925" s="47"/>
      <c r="O925" s="47"/>
      <c r="P925" s="47"/>
      <c r="Q925" s="47"/>
      <c r="R925" s="47"/>
      <c r="S925" s="47"/>
      <c r="T925" s="95"/>
      <c r="AT925" s="24" t="s">
        <v>156</v>
      </c>
      <c r="AU925" s="24" t="s">
        <v>84</v>
      </c>
    </row>
    <row r="926" s="11" customFormat="1">
      <c r="B926" s="236"/>
      <c r="C926" s="237"/>
      <c r="D926" s="233" t="s">
        <v>158</v>
      </c>
      <c r="E926" s="238" t="s">
        <v>22</v>
      </c>
      <c r="F926" s="239" t="s">
        <v>1132</v>
      </c>
      <c r="G926" s="237"/>
      <c r="H926" s="240">
        <v>24</v>
      </c>
      <c r="I926" s="241"/>
      <c r="J926" s="237"/>
      <c r="K926" s="237"/>
      <c r="L926" s="242"/>
      <c r="M926" s="243"/>
      <c r="N926" s="244"/>
      <c r="O926" s="244"/>
      <c r="P926" s="244"/>
      <c r="Q926" s="244"/>
      <c r="R926" s="244"/>
      <c r="S926" s="244"/>
      <c r="T926" s="245"/>
      <c r="AT926" s="246" t="s">
        <v>158</v>
      </c>
      <c r="AU926" s="246" t="s">
        <v>84</v>
      </c>
      <c r="AV926" s="11" t="s">
        <v>84</v>
      </c>
      <c r="AW926" s="11" t="s">
        <v>39</v>
      </c>
      <c r="AX926" s="11" t="s">
        <v>24</v>
      </c>
      <c r="AY926" s="246" t="s">
        <v>147</v>
      </c>
    </row>
    <row r="927" s="1" customFormat="1" ht="25.5" customHeight="1">
      <c r="B927" s="46"/>
      <c r="C927" s="221" t="s">
        <v>1163</v>
      </c>
      <c r="D927" s="221" t="s">
        <v>149</v>
      </c>
      <c r="E927" s="222" t="s">
        <v>1164</v>
      </c>
      <c r="F927" s="223" t="s">
        <v>1165</v>
      </c>
      <c r="G927" s="224" t="s">
        <v>187</v>
      </c>
      <c r="H927" s="225">
        <v>2</v>
      </c>
      <c r="I927" s="226"/>
      <c r="J927" s="227">
        <f>ROUND(I927*H927,2)</f>
        <v>0</v>
      </c>
      <c r="K927" s="223" t="s">
        <v>326</v>
      </c>
      <c r="L927" s="72"/>
      <c r="M927" s="228" t="s">
        <v>22</v>
      </c>
      <c r="N927" s="229" t="s">
        <v>46</v>
      </c>
      <c r="O927" s="47"/>
      <c r="P927" s="230">
        <f>O927*H927</f>
        <v>0</v>
      </c>
      <c r="Q927" s="230">
        <v>0.125</v>
      </c>
      <c r="R927" s="230">
        <f>Q927*H927</f>
        <v>0.25</v>
      </c>
      <c r="S927" s="230">
        <v>0</v>
      </c>
      <c r="T927" s="231">
        <f>S927*H927</f>
        <v>0</v>
      </c>
      <c r="AR927" s="24" t="s">
        <v>245</v>
      </c>
      <c r="AT927" s="24" t="s">
        <v>149</v>
      </c>
      <c r="AU927" s="24" t="s">
        <v>84</v>
      </c>
      <c r="AY927" s="24" t="s">
        <v>147</v>
      </c>
      <c r="BE927" s="232">
        <f>IF(N927="základní",J927,0)</f>
        <v>0</v>
      </c>
      <c r="BF927" s="232">
        <f>IF(N927="snížená",J927,0)</f>
        <v>0</v>
      </c>
      <c r="BG927" s="232">
        <f>IF(N927="zákl. přenesená",J927,0)</f>
        <v>0</v>
      </c>
      <c r="BH927" s="232">
        <f>IF(N927="sníž. přenesená",J927,0)</f>
        <v>0</v>
      </c>
      <c r="BI927" s="232">
        <f>IF(N927="nulová",J927,0)</f>
        <v>0</v>
      </c>
      <c r="BJ927" s="24" t="s">
        <v>24</v>
      </c>
      <c r="BK927" s="232">
        <f>ROUND(I927*H927,2)</f>
        <v>0</v>
      </c>
      <c r="BL927" s="24" t="s">
        <v>245</v>
      </c>
      <c r="BM927" s="24" t="s">
        <v>1166</v>
      </c>
    </row>
    <row r="928" s="1" customFormat="1">
      <c r="B928" s="46"/>
      <c r="C928" s="74"/>
      <c r="D928" s="233" t="s">
        <v>156</v>
      </c>
      <c r="E928" s="74"/>
      <c r="F928" s="234" t="s">
        <v>1145</v>
      </c>
      <c r="G928" s="74"/>
      <c r="H928" s="74"/>
      <c r="I928" s="191"/>
      <c r="J928" s="74"/>
      <c r="K928" s="74"/>
      <c r="L928" s="72"/>
      <c r="M928" s="235"/>
      <c r="N928" s="47"/>
      <c r="O928" s="47"/>
      <c r="P928" s="47"/>
      <c r="Q928" s="47"/>
      <c r="R928" s="47"/>
      <c r="S928" s="47"/>
      <c r="T928" s="95"/>
      <c r="AT928" s="24" t="s">
        <v>156</v>
      </c>
      <c r="AU928" s="24" t="s">
        <v>84</v>
      </c>
    </row>
    <row r="929" s="11" customFormat="1">
      <c r="B929" s="236"/>
      <c r="C929" s="237"/>
      <c r="D929" s="233" t="s">
        <v>158</v>
      </c>
      <c r="E929" s="238" t="s">
        <v>22</v>
      </c>
      <c r="F929" s="239" t="s">
        <v>1133</v>
      </c>
      <c r="G929" s="237"/>
      <c r="H929" s="240">
        <v>2</v>
      </c>
      <c r="I929" s="241"/>
      <c r="J929" s="237"/>
      <c r="K929" s="237"/>
      <c r="L929" s="242"/>
      <c r="M929" s="243"/>
      <c r="N929" s="244"/>
      <c r="O929" s="244"/>
      <c r="P929" s="244"/>
      <c r="Q929" s="244"/>
      <c r="R929" s="244"/>
      <c r="S929" s="244"/>
      <c r="T929" s="245"/>
      <c r="AT929" s="246" t="s">
        <v>158</v>
      </c>
      <c r="AU929" s="246" t="s">
        <v>84</v>
      </c>
      <c r="AV929" s="11" t="s">
        <v>84</v>
      </c>
      <c r="AW929" s="11" t="s">
        <v>39</v>
      </c>
      <c r="AX929" s="11" t="s">
        <v>24</v>
      </c>
      <c r="AY929" s="246" t="s">
        <v>147</v>
      </c>
    </row>
    <row r="930" s="1" customFormat="1" ht="25.5" customHeight="1">
      <c r="B930" s="46"/>
      <c r="C930" s="221" t="s">
        <v>1167</v>
      </c>
      <c r="D930" s="221" t="s">
        <v>149</v>
      </c>
      <c r="E930" s="222" t="s">
        <v>1168</v>
      </c>
      <c r="F930" s="223" t="s">
        <v>1169</v>
      </c>
      <c r="G930" s="224" t="s">
        <v>187</v>
      </c>
      <c r="H930" s="225">
        <v>1</v>
      </c>
      <c r="I930" s="226"/>
      <c r="J930" s="227">
        <f>ROUND(I930*H930,2)</f>
        <v>0</v>
      </c>
      <c r="K930" s="223" t="s">
        <v>326</v>
      </c>
      <c r="L930" s="72"/>
      <c r="M930" s="228" t="s">
        <v>22</v>
      </c>
      <c r="N930" s="229" t="s">
        <v>46</v>
      </c>
      <c r="O930" s="47"/>
      <c r="P930" s="230">
        <f>O930*H930</f>
        <v>0</v>
      </c>
      <c r="Q930" s="230">
        <v>0.125</v>
      </c>
      <c r="R930" s="230">
        <f>Q930*H930</f>
        <v>0.125</v>
      </c>
      <c r="S930" s="230">
        <v>0</v>
      </c>
      <c r="T930" s="231">
        <f>S930*H930</f>
        <v>0</v>
      </c>
      <c r="AR930" s="24" t="s">
        <v>245</v>
      </c>
      <c r="AT930" s="24" t="s">
        <v>149</v>
      </c>
      <c r="AU930" s="24" t="s">
        <v>84</v>
      </c>
      <c r="AY930" s="24" t="s">
        <v>147</v>
      </c>
      <c r="BE930" s="232">
        <f>IF(N930="základní",J930,0)</f>
        <v>0</v>
      </c>
      <c r="BF930" s="232">
        <f>IF(N930="snížená",J930,0)</f>
        <v>0</v>
      </c>
      <c r="BG930" s="232">
        <f>IF(N930="zákl. přenesená",J930,0)</f>
        <v>0</v>
      </c>
      <c r="BH930" s="232">
        <f>IF(N930="sníž. přenesená",J930,0)</f>
        <v>0</v>
      </c>
      <c r="BI930" s="232">
        <f>IF(N930="nulová",J930,0)</f>
        <v>0</v>
      </c>
      <c r="BJ930" s="24" t="s">
        <v>24</v>
      </c>
      <c r="BK930" s="232">
        <f>ROUND(I930*H930,2)</f>
        <v>0</v>
      </c>
      <c r="BL930" s="24" t="s">
        <v>245</v>
      </c>
      <c r="BM930" s="24" t="s">
        <v>1170</v>
      </c>
    </row>
    <row r="931" s="1" customFormat="1">
      <c r="B931" s="46"/>
      <c r="C931" s="74"/>
      <c r="D931" s="233" t="s">
        <v>156</v>
      </c>
      <c r="E931" s="74"/>
      <c r="F931" s="234" t="s">
        <v>1145</v>
      </c>
      <c r="G931" s="74"/>
      <c r="H931" s="74"/>
      <c r="I931" s="191"/>
      <c r="J931" s="74"/>
      <c r="K931" s="74"/>
      <c r="L931" s="72"/>
      <c r="M931" s="235"/>
      <c r="N931" s="47"/>
      <c r="O931" s="47"/>
      <c r="P931" s="47"/>
      <c r="Q931" s="47"/>
      <c r="R931" s="47"/>
      <c r="S931" s="47"/>
      <c r="T931" s="95"/>
      <c r="AT931" s="24" t="s">
        <v>156</v>
      </c>
      <c r="AU931" s="24" t="s">
        <v>84</v>
      </c>
    </row>
    <row r="932" s="11" customFormat="1">
      <c r="B932" s="236"/>
      <c r="C932" s="237"/>
      <c r="D932" s="233" t="s">
        <v>158</v>
      </c>
      <c r="E932" s="238" t="s">
        <v>22</v>
      </c>
      <c r="F932" s="239" t="s">
        <v>1134</v>
      </c>
      <c r="G932" s="237"/>
      <c r="H932" s="240">
        <v>1</v>
      </c>
      <c r="I932" s="241"/>
      <c r="J932" s="237"/>
      <c r="K932" s="237"/>
      <c r="L932" s="242"/>
      <c r="M932" s="243"/>
      <c r="N932" s="244"/>
      <c r="O932" s="244"/>
      <c r="P932" s="244"/>
      <c r="Q932" s="244"/>
      <c r="R932" s="244"/>
      <c r="S932" s="244"/>
      <c r="T932" s="245"/>
      <c r="AT932" s="246" t="s">
        <v>158</v>
      </c>
      <c r="AU932" s="246" t="s">
        <v>84</v>
      </c>
      <c r="AV932" s="11" t="s">
        <v>84</v>
      </c>
      <c r="AW932" s="11" t="s">
        <v>39</v>
      </c>
      <c r="AX932" s="11" t="s">
        <v>24</v>
      </c>
      <c r="AY932" s="246" t="s">
        <v>147</v>
      </c>
    </row>
    <row r="933" s="1" customFormat="1" ht="25.5" customHeight="1">
      <c r="B933" s="46"/>
      <c r="C933" s="221" t="s">
        <v>1171</v>
      </c>
      <c r="D933" s="221" t="s">
        <v>149</v>
      </c>
      <c r="E933" s="222" t="s">
        <v>1172</v>
      </c>
      <c r="F933" s="223" t="s">
        <v>1173</v>
      </c>
      <c r="G933" s="224" t="s">
        <v>187</v>
      </c>
      <c r="H933" s="225">
        <v>4</v>
      </c>
      <c r="I933" s="226"/>
      <c r="J933" s="227">
        <f>ROUND(I933*H933,2)</f>
        <v>0</v>
      </c>
      <c r="K933" s="223" t="s">
        <v>326</v>
      </c>
      <c r="L933" s="72"/>
      <c r="M933" s="228" t="s">
        <v>22</v>
      </c>
      <c r="N933" s="229" t="s">
        <v>46</v>
      </c>
      <c r="O933" s="47"/>
      <c r="P933" s="230">
        <f>O933*H933</f>
        <v>0</v>
      </c>
      <c r="Q933" s="230">
        <v>0.125</v>
      </c>
      <c r="R933" s="230">
        <f>Q933*H933</f>
        <v>0.5</v>
      </c>
      <c r="S933" s="230">
        <v>0</v>
      </c>
      <c r="T933" s="231">
        <f>S933*H933</f>
        <v>0</v>
      </c>
      <c r="AR933" s="24" t="s">
        <v>245</v>
      </c>
      <c r="AT933" s="24" t="s">
        <v>149</v>
      </c>
      <c r="AU933" s="24" t="s">
        <v>84</v>
      </c>
      <c r="AY933" s="24" t="s">
        <v>147</v>
      </c>
      <c r="BE933" s="232">
        <f>IF(N933="základní",J933,0)</f>
        <v>0</v>
      </c>
      <c r="BF933" s="232">
        <f>IF(N933="snížená",J933,0)</f>
        <v>0</v>
      </c>
      <c r="BG933" s="232">
        <f>IF(N933="zákl. přenesená",J933,0)</f>
        <v>0</v>
      </c>
      <c r="BH933" s="232">
        <f>IF(N933="sníž. přenesená",J933,0)</f>
        <v>0</v>
      </c>
      <c r="BI933" s="232">
        <f>IF(N933="nulová",J933,0)</f>
        <v>0</v>
      </c>
      <c r="BJ933" s="24" t="s">
        <v>24</v>
      </c>
      <c r="BK933" s="232">
        <f>ROUND(I933*H933,2)</f>
        <v>0</v>
      </c>
      <c r="BL933" s="24" t="s">
        <v>245</v>
      </c>
      <c r="BM933" s="24" t="s">
        <v>1174</v>
      </c>
    </row>
    <row r="934" s="1" customFormat="1">
      <c r="B934" s="46"/>
      <c r="C934" s="74"/>
      <c r="D934" s="233" t="s">
        <v>156</v>
      </c>
      <c r="E934" s="74"/>
      <c r="F934" s="234" t="s">
        <v>1145</v>
      </c>
      <c r="G934" s="74"/>
      <c r="H934" s="74"/>
      <c r="I934" s="191"/>
      <c r="J934" s="74"/>
      <c r="K934" s="74"/>
      <c r="L934" s="72"/>
      <c r="M934" s="235"/>
      <c r="N934" s="47"/>
      <c r="O934" s="47"/>
      <c r="P934" s="47"/>
      <c r="Q934" s="47"/>
      <c r="R934" s="47"/>
      <c r="S934" s="47"/>
      <c r="T934" s="95"/>
      <c r="AT934" s="24" t="s">
        <v>156</v>
      </c>
      <c r="AU934" s="24" t="s">
        <v>84</v>
      </c>
    </row>
    <row r="935" s="11" customFormat="1">
      <c r="B935" s="236"/>
      <c r="C935" s="237"/>
      <c r="D935" s="233" t="s">
        <v>158</v>
      </c>
      <c r="E935" s="238" t="s">
        <v>22</v>
      </c>
      <c r="F935" s="239" t="s">
        <v>1135</v>
      </c>
      <c r="G935" s="237"/>
      <c r="H935" s="240">
        <v>4</v>
      </c>
      <c r="I935" s="241"/>
      <c r="J935" s="237"/>
      <c r="K935" s="237"/>
      <c r="L935" s="242"/>
      <c r="M935" s="243"/>
      <c r="N935" s="244"/>
      <c r="O935" s="244"/>
      <c r="P935" s="244"/>
      <c r="Q935" s="244"/>
      <c r="R935" s="244"/>
      <c r="S935" s="244"/>
      <c r="T935" s="245"/>
      <c r="AT935" s="246" t="s">
        <v>158</v>
      </c>
      <c r="AU935" s="246" t="s">
        <v>84</v>
      </c>
      <c r="AV935" s="11" t="s">
        <v>84</v>
      </c>
      <c r="AW935" s="11" t="s">
        <v>39</v>
      </c>
      <c r="AX935" s="11" t="s">
        <v>24</v>
      </c>
      <c r="AY935" s="246" t="s">
        <v>147</v>
      </c>
    </row>
    <row r="936" s="1" customFormat="1" ht="25.5" customHeight="1">
      <c r="B936" s="46"/>
      <c r="C936" s="221" t="s">
        <v>1175</v>
      </c>
      <c r="D936" s="221" t="s">
        <v>149</v>
      </c>
      <c r="E936" s="222" t="s">
        <v>1176</v>
      </c>
      <c r="F936" s="223" t="s">
        <v>1177</v>
      </c>
      <c r="G936" s="224" t="s">
        <v>187</v>
      </c>
      <c r="H936" s="225">
        <v>3</v>
      </c>
      <c r="I936" s="226"/>
      <c r="J936" s="227">
        <f>ROUND(I936*H936,2)</f>
        <v>0</v>
      </c>
      <c r="K936" s="223" t="s">
        <v>326</v>
      </c>
      <c r="L936" s="72"/>
      <c r="M936" s="228" t="s">
        <v>22</v>
      </c>
      <c r="N936" s="229" t="s">
        <v>46</v>
      </c>
      <c r="O936" s="47"/>
      <c r="P936" s="230">
        <f>O936*H936</f>
        <v>0</v>
      </c>
      <c r="Q936" s="230">
        <v>0.125</v>
      </c>
      <c r="R936" s="230">
        <f>Q936*H936</f>
        <v>0.375</v>
      </c>
      <c r="S936" s="230">
        <v>0</v>
      </c>
      <c r="T936" s="231">
        <f>S936*H936</f>
        <v>0</v>
      </c>
      <c r="AR936" s="24" t="s">
        <v>245</v>
      </c>
      <c r="AT936" s="24" t="s">
        <v>149</v>
      </c>
      <c r="AU936" s="24" t="s">
        <v>84</v>
      </c>
      <c r="AY936" s="24" t="s">
        <v>147</v>
      </c>
      <c r="BE936" s="232">
        <f>IF(N936="základní",J936,0)</f>
        <v>0</v>
      </c>
      <c r="BF936" s="232">
        <f>IF(N936="snížená",J936,0)</f>
        <v>0</v>
      </c>
      <c r="BG936" s="232">
        <f>IF(N936="zákl. přenesená",J936,0)</f>
        <v>0</v>
      </c>
      <c r="BH936" s="232">
        <f>IF(N936="sníž. přenesená",J936,0)</f>
        <v>0</v>
      </c>
      <c r="BI936" s="232">
        <f>IF(N936="nulová",J936,0)</f>
        <v>0</v>
      </c>
      <c r="BJ936" s="24" t="s">
        <v>24</v>
      </c>
      <c r="BK936" s="232">
        <f>ROUND(I936*H936,2)</f>
        <v>0</v>
      </c>
      <c r="BL936" s="24" t="s">
        <v>245</v>
      </c>
      <c r="BM936" s="24" t="s">
        <v>1178</v>
      </c>
    </row>
    <row r="937" s="1" customFormat="1">
      <c r="B937" s="46"/>
      <c r="C937" s="74"/>
      <c r="D937" s="233" t="s">
        <v>156</v>
      </c>
      <c r="E937" s="74"/>
      <c r="F937" s="234" t="s">
        <v>1145</v>
      </c>
      <c r="G937" s="74"/>
      <c r="H937" s="74"/>
      <c r="I937" s="191"/>
      <c r="J937" s="74"/>
      <c r="K937" s="74"/>
      <c r="L937" s="72"/>
      <c r="M937" s="235"/>
      <c r="N937" s="47"/>
      <c r="O937" s="47"/>
      <c r="P937" s="47"/>
      <c r="Q937" s="47"/>
      <c r="R937" s="47"/>
      <c r="S937" s="47"/>
      <c r="T937" s="95"/>
      <c r="AT937" s="24" t="s">
        <v>156</v>
      </c>
      <c r="AU937" s="24" t="s">
        <v>84</v>
      </c>
    </row>
    <row r="938" s="11" customFormat="1">
      <c r="B938" s="236"/>
      <c r="C938" s="237"/>
      <c r="D938" s="233" t="s">
        <v>158</v>
      </c>
      <c r="E938" s="238" t="s">
        <v>22</v>
      </c>
      <c r="F938" s="239" t="s">
        <v>1136</v>
      </c>
      <c r="G938" s="237"/>
      <c r="H938" s="240">
        <v>3</v>
      </c>
      <c r="I938" s="241"/>
      <c r="J938" s="237"/>
      <c r="K938" s="237"/>
      <c r="L938" s="242"/>
      <c r="M938" s="243"/>
      <c r="N938" s="244"/>
      <c r="O938" s="244"/>
      <c r="P938" s="244"/>
      <c r="Q938" s="244"/>
      <c r="R938" s="244"/>
      <c r="S938" s="244"/>
      <c r="T938" s="245"/>
      <c r="AT938" s="246" t="s">
        <v>158</v>
      </c>
      <c r="AU938" s="246" t="s">
        <v>84</v>
      </c>
      <c r="AV938" s="11" t="s">
        <v>84</v>
      </c>
      <c r="AW938" s="11" t="s">
        <v>39</v>
      </c>
      <c r="AX938" s="11" t="s">
        <v>24</v>
      </c>
      <c r="AY938" s="246" t="s">
        <v>147</v>
      </c>
    </row>
    <row r="939" s="1" customFormat="1" ht="25.5" customHeight="1">
      <c r="B939" s="46"/>
      <c r="C939" s="221" t="s">
        <v>1179</v>
      </c>
      <c r="D939" s="221" t="s">
        <v>149</v>
      </c>
      <c r="E939" s="222" t="s">
        <v>1180</v>
      </c>
      <c r="F939" s="223" t="s">
        <v>1181</v>
      </c>
      <c r="G939" s="224" t="s">
        <v>187</v>
      </c>
      <c r="H939" s="225">
        <v>2</v>
      </c>
      <c r="I939" s="226"/>
      <c r="J939" s="227">
        <f>ROUND(I939*H939,2)</f>
        <v>0</v>
      </c>
      <c r="K939" s="223" t="s">
        <v>326</v>
      </c>
      <c r="L939" s="72"/>
      <c r="M939" s="228" t="s">
        <v>22</v>
      </c>
      <c r="N939" s="229" t="s">
        <v>46</v>
      </c>
      <c r="O939" s="47"/>
      <c r="P939" s="230">
        <f>O939*H939</f>
        <v>0</v>
      </c>
      <c r="Q939" s="230">
        <v>0.125</v>
      </c>
      <c r="R939" s="230">
        <f>Q939*H939</f>
        <v>0.25</v>
      </c>
      <c r="S939" s="230">
        <v>0</v>
      </c>
      <c r="T939" s="231">
        <f>S939*H939</f>
        <v>0</v>
      </c>
      <c r="AR939" s="24" t="s">
        <v>245</v>
      </c>
      <c r="AT939" s="24" t="s">
        <v>149</v>
      </c>
      <c r="AU939" s="24" t="s">
        <v>84</v>
      </c>
      <c r="AY939" s="24" t="s">
        <v>147</v>
      </c>
      <c r="BE939" s="232">
        <f>IF(N939="základní",J939,0)</f>
        <v>0</v>
      </c>
      <c r="BF939" s="232">
        <f>IF(N939="snížená",J939,0)</f>
        <v>0</v>
      </c>
      <c r="BG939" s="232">
        <f>IF(N939="zákl. přenesená",J939,0)</f>
        <v>0</v>
      </c>
      <c r="BH939" s="232">
        <f>IF(N939="sníž. přenesená",J939,0)</f>
        <v>0</v>
      </c>
      <c r="BI939" s="232">
        <f>IF(N939="nulová",J939,0)</f>
        <v>0</v>
      </c>
      <c r="BJ939" s="24" t="s">
        <v>24</v>
      </c>
      <c r="BK939" s="232">
        <f>ROUND(I939*H939,2)</f>
        <v>0</v>
      </c>
      <c r="BL939" s="24" t="s">
        <v>245</v>
      </c>
      <c r="BM939" s="24" t="s">
        <v>1182</v>
      </c>
    </row>
    <row r="940" s="1" customFormat="1">
      <c r="B940" s="46"/>
      <c r="C940" s="74"/>
      <c r="D940" s="233" t="s">
        <v>156</v>
      </c>
      <c r="E940" s="74"/>
      <c r="F940" s="234" t="s">
        <v>1145</v>
      </c>
      <c r="G940" s="74"/>
      <c r="H940" s="74"/>
      <c r="I940" s="191"/>
      <c r="J940" s="74"/>
      <c r="K940" s="74"/>
      <c r="L940" s="72"/>
      <c r="M940" s="235"/>
      <c r="N940" s="47"/>
      <c r="O940" s="47"/>
      <c r="P940" s="47"/>
      <c r="Q940" s="47"/>
      <c r="R940" s="47"/>
      <c r="S940" s="47"/>
      <c r="T940" s="95"/>
      <c r="AT940" s="24" t="s">
        <v>156</v>
      </c>
      <c r="AU940" s="24" t="s">
        <v>84</v>
      </c>
    </row>
    <row r="941" s="11" customFormat="1">
      <c r="B941" s="236"/>
      <c r="C941" s="237"/>
      <c r="D941" s="233" t="s">
        <v>158</v>
      </c>
      <c r="E941" s="238" t="s">
        <v>22</v>
      </c>
      <c r="F941" s="239" t="s">
        <v>1137</v>
      </c>
      <c r="G941" s="237"/>
      <c r="H941" s="240">
        <v>2</v>
      </c>
      <c r="I941" s="241"/>
      <c r="J941" s="237"/>
      <c r="K941" s="237"/>
      <c r="L941" s="242"/>
      <c r="M941" s="243"/>
      <c r="N941" s="244"/>
      <c r="O941" s="244"/>
      <c r="P941" s="244"/>
      <c r="Q941" s="244"/>
      <c r="R941" s="244"/>
      <c r="S941" s="244"/>
      <c r="T941" s="245"/>
      <c r="AT941" s="246" t="s">
        <v>158</v>
      </c>
      <c r="AU941" s="246" t="s">
        <v>84</v>
      </c>
      <c r="AV941" s="11" t="s">
        <v>84</v>
      </c>
      <c r="AW941" s="11" t="s">
        <v>39</v>
      </c>
      <c r="AX941" s="11" t="s">
        <v>24</v>
      </c>
      <c r="AY941" s="246" t="s">
        <v>147</v>
      </c>
    </row>
    <row r="942" s="1" customFormat="1" ht="25.5" customHeight="1">
      <c r="B942" s="46"/>
      <c r="C942" s="221" t="s">
        <v>1183</v>
      </c>
      <c r="D942" s="221" t="s">
        <v>149</v>
      </c>
      <c r="E942" s="222" t="s">
        <v>1184</v>
      </c>
      <c r="F942" s="223" t="s">
        <v>1185</v>
      </c>
      <c r="G942" s="224" t="s">
        <v>187</v>
      </c>
      <c r="H942" s="225">
        <v>1</v>
      </c>
      <c r="I942" s="226"/>
      <c r="J942" s="227">
        <f>ROUND(I942*H942,2)</f>
        <v>0</v>
      </c>
      <c r="K942" s="223" t="s">
        <v>326</v>
      </c>
      <c r="L942" s="72"/>
      <c r="M942" s="228" t="s">
        <v>22</v>
      </c>
      <c r="N942" s="229" t="s">
        <v>46</v>
      </c>
      <c r="O942" s="47"/>
      <c r="P942" s="230">
        <f>O942*H942</f>
        <v>0</v>
      </c>
      <c r="Q942" s="230">
        <v>0.125</v>
      </c>
      <c r="R942" s="230">
        <f>Q942*H942</f>
        <v>0.125</v>
      </c>
      <c r="S942" s="230">
        <v>0</v>
      </c>
      <c r="T942" s="231">
        <f>S942*H942</f>
        <v>0</v>
      </c>
      <c r="AR942" s="24" t="s">
        <v>245</v>
      </c>
      <c r="AT942" s="24" t="s">
        <v>149</v>
      </c>
      <c r="AU942" s="24" t="s">
        <v>84</v>
      </c>
      <c r="AY942" s="24" t="s">
        <v>147</v>
      </c>
      <c r="BE942" s="232">
        <f>IF(N942="základní",J942,0)</f>
        <v>0</v>
      </c>
      <c r="BF942" s="232">
        <f>IF(N942="snížená",J942,0)</f>
        <v>0</v>
      </c>
      <c r="BG942" s="232">
        <f>IF(N942="zákl. přenesená",J942,0)</f>
        <v>0</v>
      </c>
      <c r="BH942" s="232">
        <f>IF(N942="sníž. přenesená",J942,0)</f>
        <v>0</v>
      </c>
      <c r="BI942" s="232">
        <f>IF(N942="nulová",J942,0)</f>
        <v>0</v>
      </c>
      <c r="BJ942" s="24" t="s">
        <v>24</v>
      </c>
      <c r="BK942" s="232">
        <f>ROUND(I942*H942,2)</f>
        <v>0</v>
      </c>
      <c r="BL942" s="24" t="s">
        <v>245</v>
      </c>
      <c r="BM942" s="24" t="s">
        <v>1186</v>
      </c>
    </row>
    <row r="943" s="1" customFormat="1">
      <c r="B943" s="46"/>
      <c r="C943" s="74"/>
      <c r="D943" s="233" t="s">
        <v>156</v>
      </c>
      <c r="E943" s="74"/>
      <c r="F943" s="234" t="s">
        <v>1145</v>
      </c>
      <c r="G943" s="74"/>
      <c r="H943" s="74"/>
      <c r="I943" s="191"/>
      <c r="J943" s="74"/>
      <c r="K943" s="74"/>
      <c r="L943" s="72"/>
      <c r="M943" s="235"/>
      <c r="N943" s="47"/>
      <c r="O943" s="47"/>
      <c r="P943" s="47"/>
      <c r="Q943" s="47"/>
      <c r="R943" s="47"/>
      <c r="S943" s="47"/>
      <c r="T943" s="95"/>
      <c r="AT943" s="24" t="s">
        <v>156</v>
      </c>
      <c r="AU943" s="24" t="s">
        <v>84</v>
      </c>
    </row>
    <row r="944" s="11" customFormat="1">
      <c r="B944" s="236"/>
      <c r="C944" s="237"/>
      <c r="D944" s="233" t="s">
        <v>158</v>
      </c>
      <c r="E944" s="238" t="s">
        <v>22</v>
      </c>
      <c r="F944" s="239" t="s">
        <v>1138</v>
      </c>
      <c r="G944" s="237"/>
      <c r="H944" s="240">
        <v>1</v>
      </c>
      <c r="I944" s="241"/>
      <c r="J944" s="237"/>
      <c r="K944" s="237"/>
      <c r="L944" s="242"/>
      <c r="M944" s="243"/>
      <c r="N944" s="244"/>
      <c r="O944" s="244"/>
      <c r="P944" s="244"/>
      <c r="Q944" s="244"/>
      <c r="R944" s="244"/>
      <c r="S944" s="244"/>
      <c r="T944" s="245"/>
      <c r="AT944" s="246" t="s">
        <v>158</v>
      </c>
      <c r="AU944" s="246" t="s">
        <v>84</v>
      </c>
      <c r="AV944" s="11" t="s">
        <v>84</v>
      </c>
      <c r="AW944" s="11" t="s">
        <v>39</v>
      </c>
      <c r="AX944" s="11" t="s">
        <v>24</v>
      </c>
      <c r="AY944" s="246" t="s">
        <v>147</v>
      </c>
    </row>
    <row r="945" s="1" customFormat="1" ht="25.5" customHeight="1">
      <c r="B945" s="46"/>
      <c r="C945" s="221" t="s">
        <v>1187</v>
      </c>
      <c r="D945" s="221" t="s">
        <v>149</v>
      </c>
      <c r="E945" s="222" t="s">
        <v>1188</v>
      </c>
      <c r="F945" s="223" t="s">
        <v>1189</v>
      </c>
      <c r="G945" s="224" t="s">
        <v>187</v>
      </c>
      <c r="H945" s="225">
        <v>2</v>
      </c>
      <c r="I945" s="226"/>
      <c r="J945" s="227">
        <f>ROUND(I945*H945,2)</f>
        <v>0</v>
      </c>
      <c r="K945" s="223" t="s">
        <v>326</v>
      </c>
      <c r="L945" s="72"/>
      <c r="M945" s="228" t="s">
        <v>22</v>
      </c>
      <c r="N945" s="229" t="s">
        <v>46</v>
      </c>
      <c r="O945" s="47"/>
      <c r="P945" s="230">
        <f>O945*H945</f>
        <v>0</v>
      </c>
      <c r="Q945" s="230">
        <v>0.125</v>
      </c>
      <c r="R945" s="230">
        <f>Q945*H945</f>
        <v>0.25</v>
      </c>
      <c r="S945" s="230">
        <v>0</v>
      </c>
      <c r="T945" s="231">
        <f>S945*H945</f>
        <v>0</v>
      </c>
      <c r="AR945" s="24" t="s">
        <v>245</v>
      </c>
      <c r="AT945" s="24" t="s">
        <v>149</v>
      </c>
      <c r="AU945" s="24" t="s">
        <v>84</v>
      </c>
      <c r="AY945" s="24" t="s">
        <v>147</v>
      </c>
      <c r="BE945" s="232">
        <f>IF(N945="základní",J945,0)</f>
        <v>0</v>
      </c>
      <c r="BF945" s="232">
        <f>IF(N945="snížená",J945,0)</f>
        <v>0</v>
      </c>
      <c r="BG945" s="232">
        <f>IF(N945="zákl. přenesená",J945,0)</f>
        <v>0</v>
      </c>
      <c r="BH945" s="232">
        <f>IF(N945="sníž. přenesená",J945,0)</f>
        <v>0</v>
      </c>
      <c r="BI945" s="232">
        <f>IF(N945="nulová",J945,0)</f>
        <v>0</v>
      </c>
      <c r="BJ945" s="24" t="s">
        <v>24</v>
      </c>
      <c r="BK945" s="232">
        <f>ROUND(I945*H945,2)</f>
        <v>0</v>
      </c>
      <c r="BL945" s="24" t="s">
        <v>245</v>
      </c>
      <c r="BM945" s="24" t="s">
        <v>1190</v>
      </c>
    </row>
    <row r="946" s="1" customFormat="1">
      <c r="B946" s="46"/>
      <c r="C946" s="74"/>
      <c r="D946" s="233" t="s">
        <v>156</v>
      </c>
      <c r="E946" s="74"/>
      <c r="F946" s="234" t="s">
        <v>1145</v>
      </c>
      <c r="G946" s="74"/>
      <c r="H946" s="74"/>
      <c r="I946" s="191"/>
      <c r="J946" s="74"/>
      <c r="K946" s="74"/>
      <c r="L946" s="72"/>
      <c r="M946" s="235"/>
      <c r="N946" s="47"/>
      <c r="O946" s="47"/>
      <c r="P946" s="47"/>
      <c r="Q946" s="47"/>
      <c r="R946" s="47"/>
      <c r="S946" s="47"/>
      <c r="T946" s="95"/>
      <c r="AT946" s="24" t="s">
        <v>156</v>
      </c>
      <c r="AU946" s="24" t="s">
        <v>84</v>
      </c>
    </row>
    <row r="947" s="11" customFormat="1">
      <c r="B947" s="236"/>
      <c r="C947" s="237"/>
      <c r="D947" s="233" t="s">
        <v>158</v>
      </c>
      <c r="E947" s="238" t="s">
        <v>22</v>
      </c>
      <c r="F947" s="239" t="s">
        <v>1191</v>
      </c>
      <c r="G947" s="237"/>
      <c r="H947" s="240">
        <v>2</v>
      </c>
      <c r="I947" s="241"/>
      <c r="J947" s="237"/>
      <c r="K947" s="237"/>
      <c r="L947" s="242"/>
      <c r="M947" s="243"/>
      <c r="N947" s="244"/>
      <c r="O947" s="244"/>
      <c r="P947" s="244"/>
      <c r="Q947" s="244"/>
      <c r="R947" s="244"/>
      <c r="S947" s="244"/>
      <c r="T947" s="245"/>
      <c r="AT947" s="246" t="s">
        <v>158</v>
      </c>
      <c r="AU947" s="246" t="s">
        <v>84</v>
      </c>
      <c r="AV947" s="11" t="s">
        <v>84</v>
      </c>
      <c r="AW947" s="11" t="s">
        <v>39</v>
      </c>
      <c r="AX947" s="11" t="s">
        <v>24</v>
      </c>
      <c r="AY947" s="246" t="s">
        <v>147</v>
      </c>
    </row>
    <row r="948" s="1" customFormat="1" ht="25.5" customHeight="1">
      <c r="B948" s="46"/>
      <c r="C948" s="221" t="s">
        <v>1192</v>
      </c>
      <c r="D948" s="221" t="s">
        <v>149</v>
      </c>
      <c r="E948" s="222" t="s">
        <v>1193</v>
      </c>
      <c r="F948" s="223" t="s">
        <v>1194</v>
      </c>
      <c r="G948" s="224" t="s">
        <v>187</v>
      </c>
      <c r="H948" s="225">
        <v>1</v>
      </c>
      <c r="I948" s="226"/>
      <c r="J948" s="227">
        <f>ROUND(I948*H948,2)</f>
        <v>0</v>
      </c>
      <c r="K948" s="223" t="s">
        <v>326</v>
      </c>
      <c r="L948" s="72"/>
      <c r="M948" s="228" t="s">
        <v>22</v>
      </c>
      <c r="N948" s="229" t="s">
        <v>46</v>
      </c>
      <c r="O948" s="47"/>
      <c r="P948" s="230">
        <f>O948*H948</f>
        <v>0</v>
      </c>
      <c r="Q948" s="230">
        <v>0.125</v>
      </c>
      <c r="R948" s="230">
        <f>Q948*H948</f>
        <v>0.125</v>
      </c>
      <c r="S948" s="230">
        <v>0</v>
      </c>
      <c r="T948" s="231">
        <f>S948*H948</f>
        <v>0</v>
      </c>
      <c r="AR948" s="24" t="s">
        <v>245</v>
      </c>
      <c r="AT948" s="24" t="s">
        <v>149</v>
      </c>
      <c r="AU948" s="24" t="s">
        <v>84</v>
      </c>
      <c r="AY948" s="24" t="s">
        <v>147</v>
      </c>
      <c r="BE948" s="232">
        <f>IF(N948="základní",J948,0)</f>
        <v>0</v>
      </c>
      <c r="BF948" s="232">
        <f>IF(N948="snížená",J948,0)</f>
        <v>0</v>
      </c>
      <c r="BG948" s="232">
        <f>IF(N948="zákl. přenesená",J948,0)</f>
        <v>0</v>
      </c>
      <c r="BH948" s="232">
        <f>IF(N948="sníž. přenesená",J948,0)</f>
        <v>0</v>
      </c>
      <c r="BI948" s="232">
        <f>IF(N948="nulová",J948,0)</f>
        <v>0</v>
      </c>
      <c r="BJ948" s="24" t="s">
        <v>24</v>
      </c>
      <c r="BK948" s="232">
        <f>ROUND(I948*H948,2)</f>
        <v>0</v>
      </c>
      <c r="BL948" s="24" t="s">
        <v>245</v>
      </c>
      <c r="BM948" s="24" t="s">
        <v>1195</v>
      </c>
    </row>
    <row r="949" s="1" customFormat="1">
      <c r="B949" s="46"/>
      <c r="C949" s="74"/>
      <c r="D949" s="233" t="s">
        <v>156</v>
      </c>
      <c r="E949" s="74"/>
      <c r="F949" s="234" t="s">
        <v>1145</v>
      </c>
      <c r="G949" s="74"/>
      <c r="H949" s="74"/>
      <c r="I949" s="191"/>
      <c r="J949" s="74"/>
      <c r="K949" s="74"/>
      <c r="L949" s="72"/>
      <c r="M949" s="235"/>
      <c r="N949" s="47"/>
      <c r="O949" s="47"/>
      <c r="P949" s="47"/>
      <c r="Q949" s="47"/>
      <c r="R949" s="47"/>
      <c r="S949" s="47"/>
      <c r="T949" s="95"/>
      <c r="AT949" s="24" t="s">
        <v>156</v>
      </c>
      <c r="AU949" s="24" t="s">
        <v>84</v>
      </c>
    </row>
    <row r="950" s="11" customFormat="1">
      <c r="B950" s="236"/>
      <c r="C950" s="237"/>
      <c r="D950" s="233" t="s">
        <v>158</v>
      </c>
      <c r="E950" s="238" t="s">
        <v>22</v>
      </c>
      <c r="F950" s="239" t="s">
        <v>1140</v>
      </c>
      <c r="G950" s="237"/>
      <c r="H950" s="240">
        <v>1</v>
      </c>
      <c r="I950" s="241"/>
      <c r="J950" s="237"/>
      <c r="K950" s="237"/>
      <c r="L950" s="242"/>
      <c r="M950" s="243"/>
      <c r="N950" s="244"/>
      <c r="O950" s="244"/>
      <c r="P950" s="244"/>
      <c r="Q950" s="244"/>
      <c r="R950" s="244"/>
      <c r="S950" s="244"/>
      <c r="T950" s="245"/>
      <c r="AT950" s="246" t="s">
        <v>158</v>
      </c>
      <c r="AU950" s="246" t="s">
        <v>84</v>
      </c>
      <c r="AV950" s="11" t="s">
        <v>84</v>
      </c>
      <c r="AW950" s="11" t="s">
        <v>39</v>
      </c>
      <c r="AX950" s="11" t="s">
        <v>24</v>
      </c>
      <c r="AY950" s="246" t="s">
        <v>147</v>
      </c>
    </row>
    <row r="951" s="1" customFormat="1" ht="16.5" customHeight="1">
      <c r="B951" s="46"/>
      <c r="C951" s="221" t="s">
        <v>1196</v>
      </c>
      <c r="D951" s="221" t="s">
        <v>149</v>
      </c>
      <c r="E951" s="222" t="s">
        <v>1197</v>
      </c>
      <c r="F951" s="223" t="s">
        <v>1198</v>
      </c>
      <c r="G951" s="224" t="s">
        <v>277</v>
      </c>
      <c r="H951" s="225">
        <v>547.72000000000003</v>
      </c>
      <c r="I951" s="226"/>
      <c r="J951" s="227">
        <f>ROUND(I951*H951,2)</f>
        <v>0</v>
      </c>
      <c r="K951" s="223" t="s">
        <v>153</v>
      </c>
      <c r="L951" s="72"/>
      <c r="M951" s="228" t="s">
        <v>22</v>
      </c>
      <c r="N951" s="229" t="s">
        <v>46</v>
      </c>
      <c r="O951" s="47"/>
      <c r="P951" s="230">
        <f>O951*H951</f>
        <v>0</v>
      </c>
      <c r="Q951" s="230">
        <v>0.00027999999999999998</v>
      </c>
      <c r="R951" s="230">
        <f>Q951*H951</f>
        <v>0.15336159999999999</v>
      </c>
      <c r="S951" s="230">
        <v>0</v>
      </c>
      <c r="T951" s="231">
        <f>S951*H951</f>
        <v>0</v>
      </c>
      <c r="AR951" s="24" t="s">
        <v>245</v>
      </c>
      <c r="AT951" s="24" t="s">
        <v>149</v>
      </c>
      <c r="AU951" s="24" t="s">
        <v>84</v>
      </c>
      <c r="AY951" s="24" t="s">
        <v>147</v>
      </c>
      <c r="BE951" s="232">
        <f>IF(N951="základní",J951,0)</f>
        <v>0</v>
      </c>
      <c r="BF951" s="232">
        <f>IF(N951="snížená",J951,0)</f>
        <v>0</v>
      </c>
      <c r="BG951" s="232">
        <f>IF(N951="zákl. přenesená",J951,0)</f>
        <v>0</v>
      </c>
      <c r="BH951" s="232">
        <f>IF(N951="sníž. přenesená",J951,0)</f>
        <v>0</v>
      </c>
      <c r="BI951" s="232">
        <f>IF(N951="nulová",J951,0)</f>
        <v>0</v>
      </c>
      <c r="BJ951" s="24" t="s">
        <v>24</v>
      </c>
      <c r="BK951" s="232">
        <f>ROUND(I951*H951,2)</f>
        <v>0</v>
      </c>
      <c r="BL951" s="24" t="s">
        <v>245</v>
      </c>
      <c r="BM951" s="24" t="s">
        <v>1199</v>
      </c>
    </row>
    <row r="952" s="1" customFormat="1">
      <c r="B952" s="46"/>
      <c r="C952" s="74"/>
      <c r="D952" s="233" t="s">
        <v>156</v>
      </c>
      <c r="E952" s="74"/>
      <c r="F952" s="234" t="s">
        <v>1200</v>
      </c>
      <c r="G952" s="74"/>
      <c r="H952" s="74"/>
      <c r="I952" s="191"/>
      <c r="J952" s="74"/>
      <c r="K952" s="74"/>
      <c r="L952" s="72"/>
      <c r="M952" s="235"/>
      <c r="N952" s="47"/>
      <c r="O952" s="47"/>
      <c r="P952" s="47"/>
      <c r="Q952" s="47"/>
      <c r="R952" s="47"/>
      <c r="S952" s="47"/>
      <c r="T952" s="95"/>
      <c r="AT952" s="24" t="s">
        <v>156</v>
      </c>
      <c r="AU952" s="24" t="s">
        <v>84</v>
      </c>
    </row>
    <row r="953" s="11" customFormat="1">
      <c r="B953" s="236"/>
      <c r="C953" s="237"/>
      <c r="D953" s="233" t="s">
        <v>158</v>
      </c>
      <c r="E953" s="238" t="s">
        <v>22</v>
      </c>
      <c r="F953" s="239" t="s">
        <v>1201</v>
      </c>
      <c r="G953" s="237"/>
      <c r="H953" s="240">
        <v>18</v>
      </c>
      <c r="I953" s="241"/>
      <c r="J953" s="237"/>
      <c r="K953" s="237"/>
      <c r="L953" s="242"/>
      <c r="M953" s="243"/>
      <c r="N953" s="244"/>
      <c r="O953" s="244"/>
      <c r="P953" s="244"/>
      <c r="Q953" s="244"/>
      <c r="R953" s="244"/>
      <c r="S953" s="244"/>
      <c r="T953" s="245"/>
      <c r="AT953" s="246" t="s">
        <v>158</v>
      </c>
      <c r="AU953" s="246" t="s">
        <v>84</v>
      </c>
      <c r="AV953" s="11" t="s">
        <v>84</v>
      </c>
      <c r="AW953" s="11" t="s">
        <v>39</v>
      </c>
      <c r="AX953" s="11" t="s">
        <v>75</v>
      </c>
      <c r="AY953" s="246" t="s">
        <v>147</v>
      </c>
    </row>
    <row r="954" s="11" customFormat="1">
      <c r="B954" s="236"/>
      <c r="C954" s="237"/>
      <c r="D954" s="233" t="s">
        <v>158</v>
      </c>
      <c r="E954" s="238" t="s">
        <v>22</v>
      </c>
      <c r="F954" s="239" t="s">
        <v>1202</v>
      </c>
      <c r="G954" s="237"/>
      <c r="H954" s="240">
        <v>3.6000000000000001</v>
      </c>
      <c r="I954" s="241"/>
      <c r="J954" s="237"/>
      <c r="K954" s="237"/>
      <c r="L954" s="242"/>
      <c r="M954" s="243"/>
      <c r="N954" s="244"/>
      <c r="O954" s="244"/>
      <c r="P954" s="244"/>
      <c r="Q954" s="244"/>
      <c r="R954" s="244"/>
      <c r="S954" s="244"/>
      <c r="T954" s="245"/>
      <c r="AT954" s="246" t="s">
        <v>158</v>
      </c>
      <c r="AU954" s="246" t="s">
        <v>84</v>
      </c>
      <c r="AV954" s="11" t="s">
        <v>84</v>
      </c>
      <c r="AW954" s="11" t="s">
        <v>39</v>
      </c>
      <c r="AX954" s="11" t="s">
        <v>75</v>
      </c>
      <c r="AY954" s="246" t="s">
        <v>147</v>
      </c>
    </row>
    <row r="955" s="11" customFormat="1">
      <c r="B955" s="236"/>
      <c r="C955" s="237"/>
      <c r="D955" s="233" t="s">
        <v>158</v>
      </c>
      <c r="E955" s="238" t="s">
        <v>22</v>
      </c>
      <c r="F955" s="239" t="s">
        <v>1203</v>
      </c>
      <c r="G955" s="237"/>
      <c r="H955" s="240">
        <v>16.800000000000001</v>
      </c>
      <c r="I955" s="241"/>
      <c r="J955" s="237"/>
      <c r="K955" s="237"/>
      <c r="L955" s="242"/>
      <c r="M955" s="243"/>
      <c r="N955" s="244"/>
      <c r="O955" s="244"/>
      <c r="P955" s="244"/>
      <c r="Q955" s="244"/>
      <c r="R955" s="244"/>
      <c r="S955" s="244"/>
      <c r="T955" s="245"/>
      <c r="AT955" s="246" t="s">
        <v>158</v>
      </c>
      <c r="AU955" s="246" t="s">
        <v>84</v>
      </c>
      <c r="AV955" s="11" t="s">
        <v>84</v>
      </c>
      <c r="AW955" s="11" t="s">
        <v>39</v>
      </c>
      <c r="AX955" s="11" t="s">
        <v>75</v>
      </c>
      <c r="AY955" s="246" t="s">
        <v>147</v>
      </c>
    </row>
    <row r="956" s="11" customFormat="1">
      <c r="B956" s="236"/>
      <c r="C956" s="237"/>
      <c r="D956" s="233" t="s">
        <v>158</v>
      </c>
      <c r="E956" s="238" t="s">
        <v>22</v>
      </c>
      <c r="F956" s="239" t="s">
        <v>1204</v>
      </c>
      <c r="G956" s="237"/>
      <c r="H956" s="240">
        <v>11.279999999999999</v>
      </c>
      <c r="I956" s="241"/>
      <c r="J956" s="237"/>
      <c r="K956" s="237"/>
      <c r="L956" s="242"/>
      <c r="M956" s="243"/>
      <c r="N956" s="244"/>
      <c r="O956" s="244"/>
      <c r="P956" s="244"/>
      <c r="Q956" s="244"/>
      <c r="R956" s="244"/>
      <c r="S956" s="244"/>
      <c r="T956" s="245"/>
      <c r="AT956" s="246" t="s">
        <v>158</v>
      </c>
      <c r="AU956" s="246" t="s">
        <v>84</v>
      </c>
      <c r="AV956" s="11" t="s">
        <v>84</v>
      </c>
      <c r="AW956" s="11" t="s">
        <v>39</v>
      </c>
      <c r="AX956" s="11" t="s">
        <v>75</v>
      </c>
      <c r="AY956" s="246" t="s">
        <v>147</v>
      </c>
    </row>
    <row r="957" s="11" customFormat="1">
      <c r="B957" s="236"/>
      <c r="C957" s="237"/>
      <c r="D957" s="233" t="s">
        <v>158</v>
      </c>
      <c r="E957" s="238" t="s">
        <v>22</v>
      </c>
      <c r="F957" s="239" t="s">
        <v>1205</v>
      </c>
      <c r="G957" s="237"/>
      <c r="H957" s="240">
        <v>4.8399999999999999</v>
      </c>
      <c r="I957" s="241"/>
      <c r="J957" s="237"/>
      <c r="K957" s="237"/>
      <c r="L957" s="242"/>
      <c r="M957" s="243"/>
      <c r="N957" s="244"/>
      <c r="O957" s="244"/>
      <c r="P957" s="244"/>
      <c r="Q957" s="244"/>
      <c r="R957" s="244"/>
      <c r="S957" s="244"/>
      <c r="T957" s="245"/>
      <c r="AT957" s="246" t="s">
        <v>158</v>
      </c>
      <c r="AU957" s="246" t="s">
        <v>84</v>
      </c>
      <c r="AV957" s="11" t="s">
        <v>84</v>
      </c>
      <c r="AW957" s="11" t="s">
        <v>39</v>
      </c>
      <c r="AX957" s="11" t="s">
        <v>75</v>
      </c>
      <c r="AY957" s="246" t="s">
        <v>147</v>
      </c>
    </row>
    <row r="958" s="11" customFormat="1">
      <c r="B958" s="236"/>
      <c r="C958" s="237"/>
      <c r="D958" s="233" t="s">
        <v>158</v>
      </c>
      <c r="E958" s="238" t="s">
        <v>22</v>
      </c>
      <c r="F958" s="239" t="s">
        <v>1206</v>
      </c>
      <c r="G958" s="237"/>
      <c r="H958" s="240">
        <v>312</v>
      </c>
      <c r="I958" s="241"/>
      <c r="J958" s="237"/>
      <c r="K958" s="237"/>
      <c r="L958" s="242"/>
      <c r="M958" s="243"/>
      <c r="N958" s="244"/>
      <c r="O958" s="244"/>
      <c r="P958" s="244"/>
      <c r="Q958" s="244"/>
      <c r="R958" s="244"/>
      <c r="S958" s="244"/>
      <c r="T958" s="245"/>
      <c r="AT958" s="246" t="s">
        <v>158</v>
      </c>
      <c r="AU958" s="246" t="s">
        <v>84</v>
      </c>
      <c r="AV958" s="11" t="s">
        <v>84</v>
      </c>
      <c r="AW958" s="11" t="s">
        <v>39</v>
      </c>
      <c r="AX958" s="11" t="s">
        <v>75</v>
      </c>
      <c r="AY958" s="246" t="s">
        <v>147</v>
      </c>
    </row>
    <row r="959" s="11" customFormat="1">
      <c r="B959" s="236"/>
      <c r="C959" s="237"/>
      <c r="D959" s="233" t="s">
        <v>158</v>
      </c>
      <c r="E959" s="238" t="s">
        <v>22</v>
      </c>
      <c r="F959" s="239" t="s">
        <v>1207</v>
      </c>
      <c r="G959" s="237"/>
      <c r="H959" s="240">
        <v>122.40000000000001</v>
      </c>
      <c r="I959" s="241"/>
      <c r="J959" s="237"/>
      <c r="K959" s="237"/>
      <c r="L959" s="242"/>
      <c r="M959" s="243"/>
      <c r="N959" s="244"/>
      <c r="O959" s="244"/>
      <c r="P959" s="244"/>
      <c r="Q959" s="244"/>
      <c r="R959" s="244"/>
      <c r="S959" s="244"/>
      <c r="T959" s="245"/>
      <c r="AT959" s="246" t="s">
        <v>158</v>
      </c>
      <c r="AU959" s="246" t="s">
        <v>84</v>
      </c>
      <c r="AV959" s="11" t="s">
        <v>84</v>
      </c>
      <c r="AW959" s="11" t="s">
        <v>39</v>
      </c>
      <c r="AX959" s="11" t="s">
        <v>75</v>
      </c>
      <c r="AY959" s="246" t="s">
        <v>147</v>
      </c>
    </row>
    <row r="960" s="11" customFormat="1">
      <c r="B960" s="236"/>
      <c r="C960" s="237"/>
      <c r="D960" s="233" t="s">
        <v>158</v>
      </c>
      <c r="E960" s="238" t="s">
        <v>22</v>
      </c>
      <c r="F960" s="239" t="s">
        <v>1208</v>
      </c>
      <c r="G960" s="237"/>
      <c r="H960" s="240">
        <v>6.5999999999999996</v>
      </c>
      <c r="I960" s="241"/>
      <c r="J960" s="237"/>
      <c r="K960" s="237"/>
      <c r="L960" s="242"/>
      <c r="M960" s="243"/>
      <c r="N960" s="244"/>
      <c r="O960" s="244"/>
      <c r="P960" s="244"/>
      <c r="Q960" s="244"/>
      <c r="R960" s="244"/>
      <c r="S960" s="244"/>
      <c r="T960" s="245"/>
      <c r="AT960" s="246" t="s">
        <v>158</v>
      </c>
      <c r="AU960" s="246" t="s">
        <v>84</v>
      </c>
      <c r="AV960" s="11" t="s">
        <v>84</v>
      </c>
      <c r="AW960" s="11" t="s">
        <v>39</v>
      </c>
      <c r="AX960" s="11" t="s">
        <v>75</v>
      </c>
      <c r="AY960" s="246" t="s">
        <v>147</v>
      </c>
    </row>
    <row r="961" s="11" customFormat="1">
      <c r="B961" s="236"/>
      <c r="C961" s="237"/>
      <c r="D961" s="233" t="s">
        <v>158</v>
      </c>
      <c r="E961" s="238" t="s">
        <v>22</v>
      </c>
      <c r="F961" s="239" t="s">
        <v>1209</v>
      </c>
      <c r="G961" s="237"/>
      <c r="H961" s="240">
        <v>10.199999999999999</v>
      </c>
      <c r="I961" s="241"/>
      <c r="J961" s="237"/>
      <c r="K961" s="237"/>
      <c r="L961" s="242"/>
      <c r="M961" s="243"/>
      <c r="N961" s="244"/>
      <c r="O961" s="244"/>
      <c r="P961" s="244"/>
      <c r="Q961" s="244"/>
      <c r="R961" s="244"/>
      <c r="S961" s="244"/>
      <c r="T961" s="245"/>
      <c r="AT961" s="246" t="s">
        <v>158</v>
      </c>
      <c r="AU961" s="246" t="s">
        <v>84</v>
      </c>
      <c r="AV961" s="11" t="s">
        <v>84</v>
      </c>
      <c r="AW961" s="11" t="s">
        <v>39</v>
      </c>
      <c r="AX961" s="11" t="s">
        <v>75</v>
      </c>
      <c r="AY961" s="246" t="s">
        <v>147</v>
      </c>
    </row>
    <row r="962" s="11" customFormat="1">
      <c r="B962" s="236"/>
      <c r="C962" s="237"/>
      <c r="D962" s="233" t="s">
        <v>158</v>
      </c>
      <c r="E962" s="238" t="s">
        <v>22</v>
      </c>
      <c r="F962" s="239" t="s">
        <v>1210</v>
      </c>
      <c r="G962" s="237"/>
      <c r="H962" s="240">
        <v>6.5999999999999996</v>
      </c>
      <c r="I962" s="241"/>
      <c r="J962" s="237"/>
      <c r="K962" s="237"/>
      <c r="L962" s="242"/>
      <c r="M962" s="243"/>
      <c r="N962" s="244"/>
      <c r="O962" s="244"/>
      <c r="P962" s="244"/>
      <c r="Q962" s="244"/>
      <c r="R962" s="244"/>
      <c r="S962" s="244"/>
      <c r="T962" s="245"/>
      <c r="AT962" s="246" t="s">
        <v>158</v>
      </c>
      <c r="AU962" s="246" t="s">
        <v>84</v>
      </c>
      <c r="AV962" s="11" t="s">
        <v>84</v>
      </c>
      <c r="AW962" s="11" t="s">
        <v>39</v>
      </c>
      <c r="AX962" s="11" t="s">
        <v>75</v>
      </c>
      <c r="AY962" s="246" t="s">
        <v>147</v>
      </c>
    </row>
    <row r="963" s="11" customFormat="1">
      <c r="B963" s="236"/>
      <c r="C963" s="237"/>
      <c r="D963" s="233" t="s">
        <v>158</v>
      </c>
      <c r="E963" s="238" t="s">
        <v>22</v>
      </c>
      <c r="F963" s="239" t="s">
        <v>1211</v>
      </c>
      <c r="G963" s="237"/>
      <c r="H963" s="240">
        <v>17.399999999999999</v>
      </c>
      <c r="I963" s="241"/>
      <c r="J963" s="237"/>
      <c r="K963" s="237"/>
      <c r="L963" s="242"/>
      <c r="M963" s="243"/>
      <c r="N963" s="244"/>
      <c r="O963" s="244"/>
      <c r="P963" s="244"/>
      <c r="Q963" s="244"/>
      <c r="R963" s="244"/>
      <c r="S963" s="244"/>
      <c r="T963" s="245"/>
      <c r="AT963" s="246" t="s">
        <v>158</v>
      </c>
      <c r="AU963" s="246" t="s">
        <v>84</v>
      </c>
      <c r="AV963" s="11" t="s">
        <v>84</v>
      </c>
      <c r="AW963" s="11" t="s">
        <v>39</v>
      </c>
      <c r="AX963" s="11" t="s">
        <v>75</v>
      </c>
      <c r="AY963" s="246" t="s">
        <v>147</v>
      </c>
    </row>
    <row r="964" s="11" customFormat="1">
      <c r="B964" s="236"/>
      <c r="C964" s="237"/>
      <c r="D964" s="233" t="s">
        <v>158</v>
      </c>
      <c r="E964" s="238" t="s">
        <v>22</v>
      </c>
      <c r="F964" s="239" t="s">
        <v>1212</v>
      </c>
      <c r="G964" s="237"/>
      <c r="H964" s="240">
        <v>18</v>
      </c>
      <c r="I964" s="241"/>
      <c r="J964" s="237"/>
      <c r="K964" s="237"/>
      <c r="L964" s="242"/>
      <c r="M964" s="243"/>
      <c r="N964" s="244"/>
      <c r="O964" s="244"/>
      <c r="P964" s="244"/>
      <c r="Q964" s="244"/>
      <c r="R964" s="244"/>
      <c r="S964" s="244"/>
      <c r="T964" s="245"/>
      <c r="AT964" s="246" t="s">
        <v>158</v>
      </c>
      <c r="AU964" s="246" t="s">
        <v>84</v>
      </c>
      <c r="AV964" s="11" t="s">
        <v>84</v>
      </c>
      <c r="AW964" s="11" t="s">
        <v>39</v>
      </c>
      <c r="AX964" s="11" t="s">
        <v>75</v>
      </c>
      <c r="AY964" s="246" t="s">
        <v>147</v>
      </c>
    </row>
    <row r="965" s="12" customFormat="1">
      <c r="B965" s="247"/>
      <c r="C965" s="248"/>
      <c r="D965" s="233" t="s">
        <v>158</v>
      </c>
      <c r="E965" s="249" t="s">
        <v>22</v>
      </c>
      <c r="F965" s="250" t="s">
        <v>166</v>
      </c>
      <c r="G965" s="248"/>
      <c r="H965" s="251">
        <v>547.72000000000003</v>
      </c>
      <c r="I965" s="252"/>
      <c r="J965" s="248"/>
      <c r="K965" s="248"/>
      <c r="L965" s="253"/>
      <c r="M965" s="254"/>
      <c r="N965" s="255"/>
      <c r="O965" s="255"/>
      <c r="P965" s="255"/>
      <c r="Q965" s="255"/>
      <c r="R965" s="255"/>
      <c r="S965" s="255"/>
      <c r="T965" s="256"/>
      <c r="AT965" s="257" t="s">
        <v>158</v>
      </c>
      <c r="AU965" s="257" t="s">
        <v>84</v>
      </c>
      <c r="AV965" s="12" t="s">
        <v>154</v>
      </c>
      <c r="AW965" s="12" t="s">
        <v>39</v>
      </c>
      <c r="AX965" s="12" t="s">
        <v>24</v>
      </c>
      <c r="AY965" s="257" t="s">
        <v>147</v>
      </c>
    </row>
    <row r="966" s="1" customFormat="1" ht="16.5" customHeight="1">
      <c r="B966" s="46"/>
      <c r="C966" s="221" t="s">
        <v>1213</v>
      </c>
      <c r="D966" s="221" t="s">
        <v>149</v>
      </c>
      <c r="E966" s="222" t="s">
        <v>1214</v>
      </c>
      <c r="F966" s="223" t="s">
        <v>1215</v>
      </c>
      <c r="G966" s="224" t="s">
        <v>201</v>
      </c>
      <c r="H966" s="225">
        <v>14.403000000000001</v>
      </c>
      <c r="I966" s="226"/>
      <c r="J966" s="227">
        <f>ROUND(I966*H966,2)</f>
        <v>0</v>
      </c>
      <c r="K966" s="223" t="s">
        <v>153</v>
      </c>
      <c r="L966" s="72"/>
      <c r="M966" s="228" t="s">
        <v>22</v>
      </c>
      <c r="N966" s="229" t="s">
        <v>46</v>
      </c>
      <c r="O966" s="47"/>
      <c r="P966" s="230">
        <f>O966*H966</f>
        <v>0</v>
      </c>
      <c r="Q966" s="230">
        <v>0</v>
      </c>
      <c r="R966" s="230">
        <f>Q966*H966</f>
        <v>0</v>
      </c>
      <c r="S966" s="230">
        <v>0</v>
      </c>
      <c r="T966" s="231">
        <f>S966*H966</f>
        <v>0</v>
      </c>
      <c r="AR966" s="24" t="s">
        <v>245</v>
      </c>
      <c r="AT966" s="24" t="s">
        <v>149</v>
      </c>
      <c r="AU966" s="24" t="s">
        <v>84</v>
      </c>
      <c r="AY966" s="24" t="s">
        <v>147</v>
      </c>
      <c r="BE966" s="232">
        <f>IF(N966="základní",J966,0)</f>
        <v>0</v>
      </c>
      <c r="BF966" s="232">
        <f>IF(N966="snížená",J966,0)</f>
        <v>0</v>
      </c>
      <c r="BG966" s="232">
        <f>IF(N966="zákl. přenesená",J966,0)</f>
        <v>0</v>
      </c>
      <c r="BH966" s="232">
        <f>IF(N966="sníž. přenesená",J966,0)</f>
        <v>0</v>
      </c>
      <c r="BI966" s="232">
        <f>IF(N966="nulová",J966,0)</f>
        <v>0</v>
      </c>
      <c r="BJ966" s="24" t="s">
        <v>24</v>
      </c>
      <c r="BK966" s="232">
        <f>ROUND(I966*H966,2)</f>
        <v>0</v>
      </c>
      <c r="BL966" s="24" t="s">
        <v>245</v>
      </c>
      <c r="BM966" s="24" t="s">
        <v>1216</v>
      </c>
    </row>
    <row r="967" s="1" customFormat="1">
      <c r="B967" s="46"/>
      <c r="C967" s="74"/>
      <c r="D967" s="233" t="s">
        <v>156</v>
      </c>
      <c r="E967" s="74"/>
      <c r="F967" s="234" t="s">
        <v>1217</v>
      </c>
      <c r="G967" s="74"/>
      <c r="H967" s="74"/>
      <c r="I967" s="191"/>
      <c r="J967" s="74"/>
      <c r="K967" s="74"/>
      <c r="L967" s="72"/>
      <c r="M967" s="235"/>
      <c r="N967" s="47"/>
      <c r="O967" s="47"/>
      <c r="P967" s="47"/>
      <c r="Q967" s="47"/>
      <c r="R967" s="47"/>
      <c r="S967" s="47"/>
      <c r="T967" s="95"/>
      <c r="AT967" s="24" t="s">
        <v>156</v>
      </c>
      <c r="AU967" s="24" t="s">
        <v>84</v>
      </c>
    </row>
    <row r="968" s="10" customFormat="1" ht="29.88" customHeight="1">
      <c r="B968" s="205"/>
      <c r="C968" s="206"/>
      <c r="D968" s="207" t="s">
        <v>74</v>
      </c>
      <c r="E968" s="219" t="s">
        <v>1218</v>
      </c>
      <c r="F968" s="219" t="s">
        <v>1219</v>
      </c>
      <c r="G968" s="206"/>
      <c r="H968" s="206"/>
      <c r="I968" s="209"/>
      <c r="J968" s="220">
        <f>BK968</f>
        <v>0</v>
      </c>
      <c r="K968" s="206"/>
      <c r="L968" s="211"/>
      <c r="M968" s="212"/>
      <c r="N968" s="213"/>
      <c r="O968" s="213"/>
      <c r="P968" s="214">
        <f>SUM(P969:P1002)</f>
        <v>0</v>
      </c>
      <c r="Q968" s="213"/>
      <c r="R968" s="214">
        <f>SUM(R969:R1002)</f>
        <v>0.10110000000000001</v>
      </c>
      <c r="S968" s="213"/>
      <c r="T968" s="215">
        <f>SUM(T969:T1002)</f>
        <v>0.71987199999999996</v>
      </c>
      <c r="AR968" s="216" t="s">
        <v>84</v>
      </c>
      <c r="AT968" s="217" t="s">
        <v>74</v>
      </c>
      <c r="AU968" s="217" t="s">
        <v>24</v>
      </c>
      <c r="AY968" s="216" t="s">
        <v>147</v>
      </c>
      <c r="BK968" s="218">
        <f>SUM(BK969:BK1002)</f>
        <v>0</v>
      </c>
    </row>
    <row r="969" s="1" customFormat="1" ht="16.5" customHeight="1">
      <c r="B969" s="46"/>
      <c r="C969" s="221" t="s">
        <v>1220</v>
      </c>
      <c r="D969" s="221" t="s">
        <v>149</v>
      </c>
      <c r="E969" s="222" t="s">
        <v>1221</v>
      </c>
      <c r="F969" s="223" t="s">
        <v>1222</v>
      </c>
      <c r="G969" s="224" t="s">
        <v>855</v>
      </c>
      <c r="H969" s="225">
        <v>6</v>
      </c>
      <c r="I969" s="226"/>
      <c r="J969" s="227">
        <f>ROUND(I969*H969,2)</f>
        <v>0</v>
      </c>
      <c r="K969" s="223" t="s">
        <v>326</v>
      </c>
      <c r="L969" s="72"/>
      <c r="M969" s="228" t="s">
        <v>22</v>
      </c>
      <c r="N969" s="229" t="s">
        <v>46</v>
      </c>
      <c r="O969" s="47"/>
      <c r="P969" s="230">
        <f>O969*H969</f>
        <v>0</v>
      </c>
      <c r="Q969" s="230">
        <v>0.001</v>
      </c>
      <c r="R969" s="230">
        <f>Q969*H969</f>
        <v>0.0060000000000000001</v>
      </c>
      <c r="S969" s="230">
        <v>0.019</v>
      </c>
      <c r="T969" s="231">
        <f>S969*H969</f>
        <v>0.11399999999999999</v>
      </c>
      <c r="AR969" s="24" t="s">
        <v>245</v>
      </c>
      <c r="AT969" s="24" t="s">
        <v>149</v>
      </c>
      <c r="AU969" s="24" t="s">
        <v>84</v>
      </c>
      <c r="AY969" s="24" t="s">
        <v>147</v>
      </c>
      <c r="BE969" s="232">
        <f>IF(N969="základní",J969,0)</f>
        <v>0</v>
      </c>
      <c r="BF969" s="232">
        <f>IF(N969="snížená",J969,0)</f>
        <v>0</v>
      </c>
      <c r="BG969" s="232">
        <f>IF(N969="zákl. přenesená",J969,0)</f>
        <v>0</v>
      </c>
      <c r="BH969" s="232">
        <f>IF(N969="sníž. přenesená",J969,0)</f>
        <v>0</v>
      </c>
      <c r="BI969" s="232">
        <f>IF(N969="nulová",J969,0)</f>
        <v>0</v>
      </c>
      <c r="BJ969" s="24" t="s">
        <v>24</v>
      </c>
      <c r="BK969" s="232">
        <f>ROUND(I969*H969,2)</f>
        <v>0</v>
      </c>
      <c r="BL969" s="24" t="s">
        <v>245</v>
      </c>
      <c r="BM969" s="24" t="s">
        <v>1223</v>
      </c>
    </row>
    <row r="970" s="1" customFormat="1">
      <c r="B970" s="46"/>
      <c r="C970" s="74"/>
      <c r="D970" s="233" t="s">
        <v>156</v>
      </c>
      <c r="E970" s="74"/>
      <c r="F970" s="234" t="s">
        <v>1224</v>
      </c>
      <c r="G970" s="74"/>
      <c r="H970" s="74"/>
      <c r="I970" s="191"/>
      <c r="J970" s="74"/>
      <c r="K970" s="74"/>
      <c r="L970" s="72"/>
      <c r="M970" s="235"/>
      <c r="N970" s="47"/>
      <c r="O970" s="47"/>
      <c r="P970" s="47"/>
      <c r="Q970" s="47"/>
      <c r="R970" s="47"/>
      <c r="S970" s="47"/>
      <c r="T970" s="95"/>
      <c r="AT970" s="24" t="s">
        <v>156</v>
      </c>
      <c r="AU970" s="24" t="s">
        <v>84</v>
      </c>
    </row>
    <row r="971" s="11" customFormat="1">
      <c r="B971" s="236"/>
      <c r="C971" s="237"/>
      <c r="D971" s="233" t="s">
        <v>158</v>
      </c>
      <c r="E971" s="238" t="s">
        <v>22</v>
      </c>
      <c r="F971" s="239" t="s">
        <v>1225</v>
      </c>
      <c r="G971" s="237"/>
      <c r="H971" s="240">
        <v>6</v>
      </c>
      <c r="I971" s="241"/>
      <c r="J971" s="237"/>
      <c r="K971" s="237"/>
      <c r="L971" s="242"/>
      <c r="M971" s="243"/>
      <c r="N971" s="244"/>
      <c r="O971" s="244"/>
      <c r="P971" s="244"/>
      <c r="Q971" s="244"/>
      <c r="R971" s="244"/>
      <c r="S971" s="244"/>
      <c r="T971" s="245"/>
      <c r="AT971" s="246" t="s">
        <v>158</v>
      </c>
      <c r="AU971" s="246" t="s">
        <v>84</v>
      </c>
      <c r="AV971" s="11" t="s">
        <v>84</v>
      </c>
      <c r="AW971" s="11" t="s">
        <v>39</v>
      </c>
      <c r="AX971" s="11" t="s">
        <v>24</v>
      </c>
      <c r="AY971" s="246" t="s">
        <v>147</v>
      </c>
    </row>
    <row r="972" s="1" customFormat="1" ht="16.5" customHeight="1">
      <c r="B972" s="46"/>
      <c r="C972" s="221" t="s">
        <v>1226</v>
      </c>
      <c r="D972" s="221" t="s">
        <v>149</v>
      </c>
      <c r="E972" s="222" t="s">
        <v>1227</v>
      </c>
      <c r="F972" s="223" t="s">
        <v>1228</v>
      </c>
      <c r="G972" s="224" t="s">
        <v>855</v>
      </c>
      <c r="H972" s="225">
        <v>18</v>
      </c>
      <c r="I972" s="226"/>
      <c r="J972" s="227">
        <f>ROUND(I972*H972,2)</f>
        <v>0</v>
      </c>
      <c r="K972" s="223" t="s">
        <v>326</v>
      </c>
      <c r="L972" s="72"/>
      <c r="M972" s="228" t="s">
        <v>22</v>
      </c>
      <c r="N972" s="229" t="s">
        <v>46</v>
      </c>
      <c r="O972" s="47"/>
      <c r="P972" s="230">
        <f>O972*H972</f>
        <v>0</v>
      </c>
      <c r="Q972" s="230">
        <v>0.001</v>
      </c>
      <c r="R972" s="230">
        <f>Q972*H972</f>
        <v>0.018000000000000002</v>
      </c>
      <c r="S972" s="230">
        <v>0.019</v>
      </c>
      <c r="T972" s="231">
        <f>S972*H972</f>
        <v>0.34199999999999997</v>
      </c>
      <c r="AR972" s="24" t="s">
        <v>245</v>
      </c>
      <c r="AT972" s="24" t="s">
        <v>149</v>
      </c>
      <c r="AU972" s="24" t="s">
        <v>84</v>
      </c>
      <c r="AY972" s="24" t="s">
        <v>147</v>
      </c>
      <c r="BE972" s="232">
        <f>IF(N972="základní",J972,0)</f>
        <v>0</v>
      </c>
      <c r="BF972" s="232">
        <f>IF(N972="snížená",J972,0)</f>
        <v>0</v>
      </c>
      <c r="BG972" s="232">
        <f>IF(N972="zákl. přenesená",J972,0)</f>
        <v>0</v>
      </c>
      <c r="BH972" s="232">
        <f>IF(N972="sníž. přenesená",J972,0)</f>
        <v>0</v>
      </c>
      <c r="BI972" s="232">
        <f>IF(N972="nulová",J972,0)</f>
        <v>0</v>
      </c>
      <c r="BJ972" s="24" t="s">
        <v>24</v>
      </c>
      <c r="BK972" s="232">
        <f>ROUND(I972*H972,2)</f>
        <v>0</v>
      </c>
      <c r="BL972" s="24" t="s">
        <v>245</v>
      </c>
      <c r="BM972" s="24" t="s">
        <v>1229</v>
      </c>
    </row>
    <row r="973" s="1" customFormat="1">
      <c r="B973" s="46"/>
      <c r="C973" s="74"/>
      <c r="D973" s="233" t="s">
        <v>156</v>
      </c>
      <c r="E973" s="74"/>
      <c r="F973" s="234" t="s">
        <v>1224</v>
      </c>
      <c r="G973" s="74"/>
      <c r="H973" s="74"/>
      <c r="I973" s="191"/>
      <c r="J973" s="74"/>
      <c r="K973" s="74"/>
      <c r="L973" s="72"/>
      <c r="M973" s="235"/>
      <c r="N973" s="47"/>
      <c r="O973" s="47"/>
      <c r="P973" s="47"/>
      <c r="Q973" s="47"/>
      <c r="R973" s="47"/>
      <c r="S973" s="47"/>
      <c r="T973" s="95"/>
      <c r="AT973" s="24" t="s">
        <v>156</v>
      </c>
      <c r="AU973" s="24" t="s">
        <v>84</v>
      </c>
    </row>
    <row r="974" s="11" customFormat="1">
      <c r="B974" s="236"/>
      <c r="C974" s="237"/>
      <c r="D974" s="233" t="s">
        <v>158</v>
      </c>
      <c r="E974" s="238" t="s">
        <v>22</v>
      </c>
      <c r="F974" s="239" t="s">
        <v>1230</v>
      </c>
      <c r="G974" s="237"/>
      <c r="H974" s="240">
        <v>18</v>
      </c>
      <c r="I974" s="241"/>
      <c r="J974" s="237"/>
      <c r="K974" s="237"/>
      <c r="L974" s="242"/>
      <c r="M974" s="243"/>
      <c r="N974" s="244"/>
      <c r="O974" s="244"/>
      <c r="P974" s="244"/>
      <c r="Q974" s="244"/>
      <c r="R974" s="244"/>
      <c r="S974" s="244"/>
      <c r="T974" s="245"/>
      <c r="AT974" s="246" t="s">
        <v>158</v>
      </c>
      <c r="AU974" s="246" t="s">
        <v>84</v>
      </c>
      <c r="AV974" s="11" t="s">
        <v>84</v>
      </c>
      <c r="AW974" s="11" t="s">
        <v>39</v>
      </c>
      <c r="AX974" s="11" t="s">
        <v>24</v>
      </c>
      <c r="AY974" s="246" t="s">
        <v>147</v>
      </c>
    </row>
    <row r="975" s="1" customFormat="1" ht="16.5" customHeight="1">
      <c r="B975" s="46"/>
      <c r="C975" s="221" t="s">
        <v>1231</v>
      </c>
      <c r="D975" s="221" t="s">
        <v>149</v>
      </c>
      <c r="E975" s="222" t="s">
        <v>1232</v>
      </c>
      <c r="F975" s="223" t="s">
        <v>1233</v>
      </c>
      <c r="G975" s="224" t="s">
        <v>855</v>
      </c>
      <c r="H975" s="225">
        <v>2</v>
      </c>
      <c r="I975" s="226"/>
      <c r="J975" s="227">
        <f>ROUND(I975*H975,2)</f>
        <v>0</v>
      </c>
      <c r="K975" s="223" t="s">
        <v>326</v>
      </c>
      <c r="L975" s="72"/>
      <c r="M975" s="228" t="s">
        <v>22</v>
      </c>
      <c r="N975" s="229" t="s">
        <v>46</v>
      </c>
      <c r="O975" s="47"/>
      <c r="P975" s="230">
        <f>O975*H975</f>
        <v>0</v>
      </c>
      <c r="Q975" s="230">
        <v>0.001</v>
      </c>
      <c r="R975" s="230">
        <f>Q975*H975</f>
        <v>0.002</v>
      </c>
      <c r="S975" s="230">
        <v>0.019</v>
      </c>
      <c r="T975" s="231">
        <f>S975*H975</f>
        <v>0.037999999999999999</v>
      </c>
      <c r="AR975" s="24" t="s">
        <v>245</v>
      </c>
      <c r="AT975" s="24" t="s">
        <v>149</v>
      </c>
      <c r="AU975" s="24" t="s">
        <v>84</v>
      </c>
      <c r="AY975" s="24" t="s">
        <v>147</v>
      </c>
      <c r="BE975" s="232">
        <f>IF(N975="základní",J975,0)</f>
        <v>0</v>
      </c>
      <c r="BF975" s="232">
        <f>IF(N975="snížená",J975,0)</f>
        <v>0</v>
      </c>
      <c r="BG975" s="232">
        <f>IF(N975="zákl. přenesená",J975,0)</f>
        <v>0</v>
      </c>
      <c r="BH975" s="232">
        <f>IF(N975="sníž. přenesená",J975,0)</f>
        <v>0</v>
      </c>
      <c r="BI975" s="232">
        <f>IF(N975="nulová",J975,0)</f>
        <v>0</v>
      </c>
      <c r="BJ975" s="24" t="s">
        <v>24</v>
      </c>
      <c r="BK975" s="232">
        <f>ROUND(I975*H975,2)</f>
        <v>0</v>
      </c>
      <c r="BL975" s="24" t="s">
        <v>245</v>
      </c>
      <c r="BM975" s="24" t="s">
        <v>1234</v>
      </c>
    </row>
    <row r="976" s="1" customFormat="1">
      <c r="B976" s="46"/>
      <c r="C976" s="74"/>
      <c r="D976" s="233" t="s">
        <v>156</v>
      </c>
      <c r="E976" s="74"/>
      <c r="F976" s="234" t="s">
        <v>1224</v>
      </c>
      <c r="G976" s="74"/>
      <c r="H976" s="74"/>
      <c r="I976" s="191"/>
      <c r="J976" s="74"/>
      <c r="K976" s="74"/>
      <c r="L976" s="72"/>
      <c r="M976" s="235"/>
      <c r="N976" s="47"/>
      <c r="O976" s="47"/>
      <c r="P976" s="47"/>
      <c r="Q976" s="47"/>
      <c r="R976" s="47"/>
      <c r="S976" s="47"/>
      <c r="T976" s="95"/>
      <c r="AT976" s="24" t="s">
        <v>156</v>
      </c>
      <c r="AU976" s="24" t="s">
        <v>84</v>
      </c>
    </row>
    <row r="977" s="11" customFormat="1">
      <c r="B977" s="236"/>
      <c r="C977" s="237"/>
      <c r="D977" s="233" t="s">
        <v>158</v>
      </c>
      <c r="E977" s="238" t="s">
        <v>22</v>
      </c>
      <c r="F977" s="239" t="s">
        <v>1235</v>
      </c>
      <c r="G977" s="237"/>
      <c r="H977" s="240">
        <v>2</v>
      </c>
      <c r="I977" s="241"/>
      <c r="J977" s="237"/>
      <c r="K977" s="237"/>
      <c r="L977" s="242"/>
      <c r="M977" s="243"/>
      <c r="N977" s="244"/>
      <c r="O977" s="244"/>
      <c r="P977" s="244"/>
      <c r="Q977" s="244"/>
      <c r="R977" s="244"/>
      <c r="S977" s="244"/>
      <c r="T977" s="245"/>
      <c r="AT977" s="246" t="s">
        <v>158</v>
      </c>
      <c r="AU977" s="246" t="s">
        <v>84</v>
      </c>
      <c r="AV977" s="11" t="s">
        <v>84</v>
      </c>
      <c r="AW977" s="11" t="s">
        <v>39</v>
      </c>
      <c r="AX977" s="11" t="s">
        <v>24</v>
      </c>
      <c r="AY977" s="246" t="s">
        <v>147</v>
      </c>
    </row>
    <row r="978" s="1" customFormat="1" ht="16.5" customHeight="1">
      <c r="B978" s="46"/>
      <c r="C978" s="221" t="s">
        <v>1236</v>
      </c>
      <c r="D978" s="221" t="s">
        <v>149</v>
      </c>
      <c r="E978" s="222" t="s">
        <v>1237</v>
      </c>
      <c r="F978" s="223" t="s">
        <v>1238</v>
      </c>
      <c r="G978" s="224" t="s">
        <v>187</v>
      </c>
      <c r="H978" s="225">
        <v>1</v>
      </c>
      <c r="I978" s="226"/>
      <c r="J978" s="227">
        <f>ROUND(I978*H978,2)</f>
        <v>0</v>
      </c>
      <c r="K978" s="223" t="s">
        <v>326</v>
      </c>
      <c r="L978" s="72"/>
      <c r="M978" s="228" t="s">
        <v>22</v>
      </c>
      <c r="N978" s="229" t="s">
        <v>46</v>
      </c>
      <c r="O978" s="47"/>
      <c r="P978" s="230">
        <f>O978*H978</f>
        <v>0</v>
      </c>
      <c r="Q978" s="230">
        <v>0.014999999999999999</v>
      </c>
      <c r="R978" s="230">
        <f>Q978*H978</f>
        <v>0.014999999999999999</v>
      </c>
      <c r="S978" s="230">
        <v>0.001</v>
      </c>
      <c r="T978" s="231">
        <f>S978*H978</f>
        <v>0.001</v>
      </c>
      <c r="AR978" s="24" t="s">
        <v>245</v>
      </c>
      <c r="AT978" s="24" t="s">
        <v>149</v>
      </c>
      <c r="AU978" s="24" t="s">
        <v>84</v>
      </c>
      <c r="AY978" s="24" t="s">
        <v>147</v>
      </c>
      <c r="BE978" s="232">
        <f>IF(N978="základní",J978,0)</f>
        <v>0</v>
      </c>
      <c r="BF978" s="232">
        <f>IF(N978="snížená",J978,0)</f>
        <v>0</v>
      </c>
      <c r="BG978" s="232">
        <f>IF(N978="zákl. přenesená",J978,0)</f>
        <v>0</v>
      </c>
      <c r="BH978" s="232">
        <f>IF(N978="sníž. přenesená",J978,0)</f>
        <v>0</v>
      </c>
      <c r="BI978" s="232">
        <f>IF(N978="nulová",J978,0)</f>
        <v>0</v>
      </c>
      <c r="BJ978" s="24" t="s">
        <v>24</v>
      </c>
      <c r="BK978" s="232">
        <f>ROUND(I978*H978,2)</f>
        <v>0</v>
      </c>
      <c r="BL978" s="24" t="s">
        <v>245</v>
      </c>
      <c r="BM978" s="24" t="s">
        <v>1239</v>
      </c>
    </row>
    <row r="979" s="1" customFormat="1">
      <c r="B979" s="46"/>
      <c r="C979" s="74"/>
      <c r="D979" s="233" t="s">
        <v>156</v>
      </c>
      <c r="E979" s="74"/>
      <c r="F979" s="234" t="s">
        <v>1240</v>
      </c>
      <c r="G979" s="74"/>
      <c r="H979" s="74"/>
      <c r="I979" s="191"/>
      <c r="J979" s="74"/>
      <c r="K979" s="74"/>
      <c r="L979" s="72"/>
      <c r="M979" s="235"/>
      <c r="N979" s="47"/>
      <c r="O979" s="47"/>
      <c r="P979" s="47"/>
      <c r="Q979" s="47"/>
      <c r="R979" s="47"/>
      <c r="S979" s="47"/>
      <c r="T979" s="95"/>
      <c r="AT979" s="24" t="s">
        <v>156</v>
      </c>
      <c r="AU979" s="24" t="s">
        <v>84</v>
      </c>
    </row>
    <row r="980" s="11" customFormat="1">
      <c r="B980" s="236"/>
      <c r="C980" s="237"/>
      <c r="D980" s="233" t="s">
        <v>158</v>
      </c>
      <c r="E980" s="238" t="s">
        <v>22</v>
      </c>
      <c r="F980" s="239" t="s">
        <v>1241</v>
      </c>
      <c r="G980" s="237"/>
      <c r="H980" s="240">
        <v>1</v>
      </c>
      <c r="I980" s="241"/>
      <c r="J980" s="237"/>
      <c r="K980" s="237"/>
      <c r="L980" s="242"/>
      <c r="M980" s="243"/>
      <c r="N980" s="244"/>
      <c r="O980" s="244"/>
      <c r="P980" s="244"/>
      <c r="Q980" s="244"/>
      <c r="R980" s="244"/>
      <c r="S980" s="244"/>
      <c r="T980" s="245"/>
      <c r="AT980" s="246" t="s">
        <v>158</v>
      </c>
      <c r="AU980" s="246" t="s">
        <v>84</v>
      </c>
      <c r="AV980" s="11" t="s">
        <v>84</v>
      </c>
      <c r="AW980" s="11" t="s">
        <v>39</v>
      </c>
      <c r="AX980" s="11" t="s">
        <v>24</v>
      </c>
      <c r="AY980" s="246" t="s">
        <v>147</v>
      </c>
    </row>
    <row r="981" s="1" customFormat="1" ht="16.5" customHeight="1">
      <c r="B981" s="46"/>
      <c r="C981" s="221" t="s">
        <v>1242</v>
      </c>
      <c r="D981" s="221" t="s">
        <v>149</v>
      </c>
      <c r="E981" s="222" t="s">
        <v>1243</v>
      </c>
      <c r="F981" s="223" t="s">
        <v>1244</v>
      </c>
      <c r="G981" s="224" t="s">
        <v>855</v>
      </c>
      <c r="H981" s="225">
        <v>1</v>
      </c>
      <c r="I981" s="226"/>
      <c r="J981" s="227">
        <f>ROUND(I981*H981,2)</f>
        <v>0</v>
      </c>
      <c r="K981" s="223" t="s">
        <v>326</v>
      </c>
      <c r="L981" s="72"/>
      <c r="M981" s="228" t="s">
        <v>22</v>
      </c>
      <c r="N981" s="229" t="s">
        <v>46</v>
      </c>
      <c r="O981" s="47"/>
      <c r="P981" s="230">
        <f>O981*H981</f>
        <v>0</v>
      </c>
      <c r="Q981" s="230">
        <v>1.0000000000000001E-05</v>
      </c>
      <c r="R981" s="230">
        <f>Q981*H981</f>
        <v>1.0000000000000001E-05</v>
      </c>
      <c r="S981" s="230">
        <v>0</v>
      </c>
      <c r="T981" s="231">
        <f>S981*H981</f>
        <v>0</v>
      </c>
      <c r="AR981" s="24" t="s">
        <v>245</v>
      </c>
      <c r="AT981" s="24" t="s">
        <v>149</v>
      </c>
      <c r="AU981" s="24" t="s">
        <v>84</v>
      </c>
      <c r="AY981" s="24" t="s">
        <v>147</v>
      </c>
      <c r="BE981" s="232">
        <f>IF(N981="základní",J981,0)</f>
        <v>0</v>
      </c>
      <c r="BF981" s="232">
        <f>IF(N981="snížená",J981,0)</f>
        <v>0</v>
      </c>
      <c r="BG981" s="232">
        <f>IF(N981="zákl. přenesená",J981,0)</f>
        <v>0</v>
      </c>
      <c r="BH981" s="232">
        <f>IF(N981="sníž. přenesená",J981,0)</f>
        <v>0</v>
      </c>
      <c r="BI981" s="232">
        <f>IF(N981="nulová",J981,0)</f>
        <v>0</v>
      </c>
      <c r="BJ981" s="24" t="s">
        <v>24</v>
      </c>
      <c r="BK981" s="232">
        <f>ROUND(I981*H981,2)</f>
        <v>0</v>
      </c>
      <c r="BL981" s="24" t="s">
        <v>245</v>
      </c>
      <c r="BM981" s="24" t="s">
        <v>1245</v>
      </c>
    </row>
    <row r="982" s="1" customFormat="1">
      <c r="B982" s="46"/>
      <c r="C982" s="74"/>
      <c r="D982" s="233" t="s">
        <v>156</v>
      </c>
      <c r="E982" s="74"/>
      <c r="F982" s="234" t="s">
        <v>1246</v>
      </c>
      <c r="G982" s="74"/>
      <c r="H982" s="74"/>
      <c r="I982" s="191"/>
      <c r="J982" s="74"/>
      <c r="K982" s="74"/>
      <c r="L982" s="72"/>
      <c r="M982" s="235"/>
      <c r="N982" s="47"/>
      <c r="O982" s="47"/>
      <c r="P982" s="47"/>
      <c r="Q982" s="47"/>
      <c r="R982" s="47"/>
      <c r="S982" s="47"/>
      <c r="T982" s="95"/>
      <c r="AT982" s="24" t="s">
        <v>156</v>
      </c>
      <c r="AU982" s="24" t="s">
        <v>84</v>
      </c>
    </row>
    <row r="983" s="11" customFormat="1">
      <c r="B983" s="236"/>
      <c r="C983" s="237"/>
      <c r="D983" s="233" t="s">
        <v>158</v>
      </c>
      <c r="E983" s="238" t="s">
        <v>22</v>
      </c>
      <c r="F983" s="239" t="s">
        <v>24</v>
      </c>
      <c r="G983" s="237"/>
      <c r="H983" s="240">
        <v>1</v>
      </c>
      <c r="I983" s="241"/>
      <c r="J983" s="237"/>
      <c r="K983" s="237"/>
      <c r="L983" s="242"/>
      <c r="M983" s="243"/>
      <c r="N983" s="244"/>
      <c r="O983" s="244"/>
      <c r="P983" s="244"/>
      <c r="Q983" s="244"/>
      <c r="R983" s="244"/>
      <c r="S983" s="244"/>
      <c r="T983" s="245"/>
      <c r="AT983" s="246" t="s">
        <v>158</v>
      </c>
      <c r="AU983" s="246" t="s">
        <v>84</v>
      </c>
      <c r="AV983" s="11" t="s">
        <v>84</v>
      </c>
      <c r="AW983" s="11" t="s">
        <v>39</v>
      </c>
      <c r="AX983" s="11" t="s">
        <v>24</v>
      </c>
      <c r="AY983" s="246" t="s">
        <v>147</v>
      </c>
    </row>
    <row r="984" s="1" customFormat="1" ht="16.5" customHeight="1">
      <c r="B984" s="46"/>
      <c r="C984" s="221" t="s">
        <v>1247</v>
      </c>
      <c r="D984" s="221" t="s">
        <v>149</v>
      </c>
      <c r="E984" s="222" t="s">
        <v>1248</v>
      </c>
      <c r="F984" s="223" t="s">
        <v>1249</v>
      </c>
      <c r="G984" s="224" t="s">
        <v>855</v>
      </c>
      <c r="H984" s="225">
        <v>1</v>
      </c>
      <c r="I984" s="226"/>
      <c r="J984" s="227">
        <f>ROUND(I984*H984,2)</f>
        <v>0</v>
      </c>
      <c r="K984" s="223" t="s">
        <v>326</v>
      </c>
      <c r="L984" s="72"/>
      <c r="M984" s="228" t="s">
        <v>22</v>
      </c>
      <c r="N984" s="229" t="s">
        <v>46</v>
      </c>
      <c r="O984" s="47"/>
      <c r="P984" s="230">
        <f>O984*H984</f>
        <v>0</v>
      </c>
      <c r="Q984" s="230">
        <v>0.01</v>
      </c>
      <c r="R984" s="230">
        <f>Q984*H984</f>
        <v>0.01</v>
      </c>
      <c r="S984" s="230">
        <v>0</v>
      </c>
      <c r="T984" s="231">
        <f>S984*H984</f>
        <v>0</v>
      </c>
      <c r="AR984" s="24" t="s">
        <v>245</v>
      </c>
      <c r="AT984" s="24" t="s">
        <v>149</v>
      </c>
      <c r="AU984" s="24" t="s">
        <v>84</v>
      </c>
      <c r="AY984" s="24" t="s">
        <v>147</v>
      </c>
      <c r="BE984" s="232">
        <f>IF(N984="základní",J984,0)</f>
        <v>0</v>
      </c>
      <c r="BF984" s="232">
        <f>IF(N984="snížená",J984,0)</f>
        <v>0</v>
      </c>
      <c r="BG984" s="232">
        <f>IF(N984="zákl. přenesená",J984,0)</f>
        <v>0</v>
      </c>
      <c r="BH984" s="232">
        <f>IF(N984="sníž. přenesená",J984,0)</f>
        <v>0</v>
      </c>
      <c r="BI984" s="232">
        <f>IF(N984="nulová",J984,0)</f>
        <v>0</v>
      </c>
      <c r="BJ984" s="24" t="s">
        <v>24</v>
      </c>
      <c r="BK984" s="232">
        <f>ROUND(I984*H984,2)</f>
        <v>0</v>
      </c>
      <c r="BL984" s="24" t="s">
        <v>245</v>
      </c>
      <c r="BM984" s="24" t="s">
        <v>1250</v>
      </c>
    </row>
    <row r="985" s="1" customFormat="1">
      <c r="B985" s="46"/>
      <c r="C985" s="74"/>
      <c r="D985" s="233" t="s">
        <v>156</v>
      </c>
      <c r="E985" s="74"/>
      <c r="F985" s="234" t="s">
        <v>1251</v>
      </c>
      <c r="G985" s="74"/>
      <c r="H985" s="74"/>
      <c r="I985" s="191"/>
      <c r="J985" s="74"/>
      <c r="K985" s="74"/>
      <c r="L985" s="72"/>
      <c r="M985" s="235"/>
      <c r="N985" s="47"/>
      <c r="O985" s="47"/>
      <c r="P985" s="47"/>
      <c r="Q985" s="47"/>
      <c r="R985" s="47"/>
      <c r="S985" s="47"/>
      <c r="T985" s="95"/>
      <c r="AT985" s="24" t="s">
        <v>156</v>
      </c>
      <c r="AU985" s="24" t="s">
        <v>84</v>
      </c>
    </row>
    <row r="986" s="11" customFormat="1">
      <c r="B986" s="236"/>
      <c r="C986" s="237"/>
      <c r="D986" s="233" t="s">
        <v>158</v>
      </c>
      <c r="E986" s="238" t="s">
        <v>22</v>
      </c>
      <c r="F986" s="239" t="s">
        <v>24</v>
      </c>
      <c r="G986" s="237"/>
      <c r="H986" s="240">
        <v>1</v>
      </c>
      <c r="I986" s="241"/>
      <c r="J986" s="237"/>
      <c r="K986" s="237"/>
      <c r="L986" s="242"/>
      <c r="M986" s="243"/>
      <c r="N986" s="244"/>
      <c r="O986" s="244"/>
      <c r="P986" s="244"/>
      <c r="Q986" s="244"/>
      <c r="R986" s="244"/>
      <c r="S986" s="244"/>
      <c r="T986" s="245"/>
      <c r="AT986" s="246" t="s">
        <v>158</v>
      </c>
      <c r="AU986" s="246" t="s">
        <v>84</v>
      </c>
      <c r="AV986" s="11" t="s">
        <v>84</v>
      </c>
      <c r="AW986" s="11" t="s">
        <v>39</v>
      </c>
      <c r="AX986" s="11" t="s">
        <v>24</v>
      </c>
      <c r="AY986" s="246" t="s">
        <v>147</v>
      </c>
    </row>
    <row r="987" s="1" customFormat="1" ht="16.5" customHeight="1">
      <c r="B987" s="46"/>
      <c r="C987" s="221" t="s">
        <v>1252</v>
      </c>
      <c r="D987" s="221" t="s">
        <v>149</v>
      </c>
      <c r="E987" s="222" t="s">
        <v>1253</v>
      </c>
      <c r="F987" s="223" t="s">
        <v>1254</v>
      </c>
      <c r="G987" s="224" t="s">
        <v>446</v>
      </c>
      <c r="H987" s="225">
        <v>1</v>
      </c>
      <c r="I987" s="226"/>
      <c r="J987" s="227">
        <f>ROUND(I987*H987,2)</f>
        <v>0</v>
      </c>
      <c r="K987" s="223" t="s">
        <v>326</v>
      </c>
      <c r="L987" s="72"/>
      <c r="M987" s="228" t="s">
        <v>22</v>
      </c>
      <c r="N987" s="229" t="s">
        <v>46</v>
      </c>
      <c r="O987" s="47"/>
      <c r="P987" s="230">
        <f>O987*H987</f>
        <v>0</v>
      </c>
      <c r="Q987" s="230">
        <v>9.0000000000000006E-05</v>
      </c>
      <c r="R987" s="230">
        <f>Q987*H987</f>
        <v>9.0000000000000006E-05</v>
      </c>
      <c r="S987" s="230">
        <v>0</v>
      </c>
      <c r="T987" s="231">
        <f>S987*H987</f>
        <v>0</v>
      </c>
      <c r="AR987" s="24" t="s">
        <v>245</v>
      </c>
      <c r="AT987" s="24" t="s">
        <v>149</v>
      </c>
      <c r="AU987" s="24" t="s">
        <v>84</v>
      </c>
      <c r="AY987" s="24" t="s">
        <v>147</v>
      </c>
      <c r="BE987" s="232">
        <f>IF(N987="základní",J987,0)</f>
        <v>0</v>
      </c>
      <c r="BF987" s="232">
        <f>IF(N987="snížená",J987,0)</f>
        <v>0</v>
      </c>
      <c r="BG987" s="232">
        <f>IF(N987="zákl. přenesená",J987,0)</f>
        <v>0</v>
      </c>
      <c r="BH987" s="232">
        <f>IF(N987="sníž. přenesená",J987,0)</f>
        <v>0</v>
      </c>
      <c r="BI987" s="232">
        <f>IF(N987="nulová",J987,0)</f>
        <v>0</v>
      </c>
      <c r="BJ987" s="24" t="s">
        <v>24</v>
      </c>
      <c r="BK987" s="232">
        <f>ROUND(I987*H987,2)</f>
        <v>0</v>
      </c>
      <c r="BL987" s="24" t="s">
        <v>245</v>
      </c>
      <c r="BM987" s="24" t="s">
        <v>1255</v>
      </c>
    </row>
    <row r="988" s="1" customFormat="1">
      <c r="B988" s="46"/>
      <c r="C988" s="74"/>
      <c r="D988" s="233" t="s">
        <v>156</v>
      </c>
      <c r="E988" s="74"/>
      <c r="F988" s="234" t="s">
        <v>1256</v>
      </c>
      <c r="G988" s="74"/>
      <c r="H988" s="74"/>
      <c r="I988" s="191"/>
      <c r="J988" s="74"/>
      <c r="K988" s="74"/>
      <c r="L988" s="72"/>
      <c r="M988" s="235"/>
      <c r="N988" s="47"/>
      <c r="O988" s="47"/>
      <c r="P988" s="47"/>
      <c r="Q988" s="47"/>
      <c r="R988" s="47"/>
      <c r="S988" s="47"/>
      <c r="T988" s="95"/>
      <c r="AT988" s="24" t="s">
        <v>156</v>
      </c>
      <c r="AU988" s="24" t="s">
        <v>84</v>
      </c>
    </row>
    <row r="989" s="11" customFormat="1">
      <c r="B989" s="236"/>
      <c r="C989" s="237"/>
      <c r="D989" s="233" t="s">
        <v>158</v>
      </c>
      <c r="E989" s="238" t="s">
        <v>22</v>
      </c>
      <c r="F989" s="239" t="s">
        <v>1257</v>
      </c>
      <c r="G989" s="237"/>
      <c r="H989" s="240">
        <v>1</v>
      </c>
      <c r="I989" s="241"/>
      <c r="J989" s="237"/>
      <c r="K989" s="237"/>
      <c r="L989" s="242"/>
      <c r="M989" s="243"/>
      <c r="N989" s="244"/>
      <c r="O989" s="244"/>
      <c r="P989" s="244"/>
      <c r="Q989" s="244"/>
      <c r="R989" s="244"/>
      <c r="S989" s="244"/>
      <c r="T989" s="245"/>
      <c r="AT989" s="246" t="s">
        <v>158</v>
      </c>
      <c r="AU989" s="246" t="s">
        <v>84</v>
      </c>
      <c r="AV989" s="11" t="s">
        <v>84</v>
      </c>
      <c r="AW989" s="11" t="s">
        <v>39</v>
      </c>
      <c r="AX989" s="11" t="s">
        <v>24</v>
      </c>
      <c r="AY989" s="246" t="s">
        <v>147</v>
      </c>
    </row>
    <row r="990" s="1" customFormat="1" ht="25.5" customHeight="1">
      <c r="B990" s="46"/>
      <c r="C990" s="221" t="s">
        <v>1258</v>
      </c>
      <c r="D990" s="221" t="s">
        <v>149</v>
      </c>
      <c r="E990" s="222" t="s">
        <v>1259</v>
      </c>
      <c r="F990" s="223" t="s">
        <v>1260</v>
      </c>
      <c r="G990" s="224" t="s">
        <v>187</v>
      </c>
      <c r="H990" s="225">
        <v>10</v>
      </c>
      <c r="I990" s="226"/>
      <c r="J990" s="227">
        <f>ROUND(I990*H990,2)</f>
        <v>0</v>
      </c>
      <c r="K990" s="223" t="s">
        <v>326</v>
      </c>
      <c r="L990" s="72"/>
      <c r="M990" s="228" t="s">
        <v>22</v>
      </c>
      <c r="N990" s="229" t="s">
        <v>46</v>
      </c>
      <c r="O990" s="47"/>
      <c r="P990" s="230">
        <f>O990*H990</f>
        <v>0</v>
      </c>
      <c r="Q990" s="230">
        <v>0.0050000000000000001</v>
      </c>
      <c r="R990" s="230">
        <f>Q990*H990</f>
        <v>0.050000000000000003</v>
      </c>
      <c r="S990" s="230">
        <v>0</v>
      </c>
      <c r="T990" s="231">
        <f>S990*H990</f>
        <v>0</v>
      </c>
      <c r="AR990" s="24" t="s">
        <v>245</v>
      </c>
      <c r="AT990" s="24" t="s">
        <v>149</v>
      </c>
      <c r="AU990" s="24" t="s">
        <v>84</v>
      </c>
      <c r="AY990" s="24" t="s">
        <v>147</v>
      </c>
      <c r="BE990" s="232">
        <f>IF(N990="základní",J990,0)</f>
        <v>0</v>
      </c>
      <c r="BF990" s="232">
        <f>IF(N990="snížená",J990,0)</f>
        <v>0</v>
      </c>
      <c r="BG990" s="232">
        <f>IF(N990="zákl. přenesená",J990,0)</f>
        <v>0</v>
      </c>
      <c r="BH990" s="232">
        <f>IF(N990="sníž. přenesená",J990,0)</f>
        <v>0</v>
      </c>
      <c r="BI990" s="232">
        <f>IF(N990="nulová",J990,0)</f>
        <v>0</v>
      </c>
      <c r="BJ990" s="24" t="s">
        <v>24</v>
      </c>
      <c r="BK990" s="232">
        <f>ROUND(I990*H990,2)</f>
        <v>0</v>
      </c>
      <c r="BL990" s="24" t="s">
        <v>245</v>
      </c>
      <c r="BM990" s="24" t="s">
        <v>1261</v>
      </c>
    </row>
    <row r="991" s="1" customFormat="1">
      <c r="B991" s="46"/>
      <c r="C991" s="74"/>
      <c r="D991" s="233" t="s">
        <v>156</v>
      </c>
      <c r="E991" s="74"/>
      <c r="F991" s="234" t="s">
        <v>1262</v>
      </c>
      <c r="G991" s="74"/>
      <c r="H991" s="74"/>
      <c r="I991" s="191"/>
      <c r="J991" s="74"/>
      <c r="K991" s="74"/>
      <c r="L991" s="72"/>
      <c r="M991" s="235"/>
      <c r="N991" s="47"/>
      <c r="O991" s="47"/>
      <c r="P991" s="47"/>
      <c r="Q991" s="47"/>
      <c r="R991" s="47"/>
      <c r="S991" s="47"/>
      <c r="T991" s="95"/>
      <c r="AT991" s="24" t="s">
        <v>156</v>
      </c>
      <c r="AU991" s="24" t="s">
        <v>84</v>
      </c>
    </row>
    <row r="992" s="11" customFormat="1">
      <c r="B992" s="236"/>
      <c r="C992" s="237"/>
      <c r="D992" s="233" t="s">
        <v>158</v>
      </c>
      <c r="E992" s="238" t="s">
        <v>22</v>
      </c>
      <c r="F992" s="239" t="s">
        <v>29</v>
      </c>
      <c r="G992" s="237"/>
      <c r="H992" s="240">
        <v>10</v>
      </c>
      <c r="I992" s="241"/>
      <c r="J992" s="237"/>
      <c r="K992" s="237"/>
      <c r="L992" s="242"/>
      <c r="M992" s="243"/>
      <c r="N992" s="244"/>
      <c r="O992" s="244"/>
      <c r="P992" s="244"/>
      <c r="Q992" s="244"/>
      <c r="R992" s="244"/>
      <c r="S992" s="244"/>
      <c r="T992" s="245"/>
      <c r="AT992" s="246" t="s">
        <v>158</v>
      </c>
      <c r="AU992" s="246" t="s">
        <v>84</v>
      </c>
      <c r="AV992" s="11" t="s">
        <v>84</v>
      </c>
      <c r="AW992" s="11" t="s">
        <v>39</v>
      </c>
      <c r="AX992" s="11" t="s">
        <v>24</v>
      </c>
      <c r="AY992" s="246" t="s">
        <v>147</v>
      </c>
    </row>
    <row r="993" s="1" customFormat="1" ht="25.5" customHeight="1">
      <c r="B993" s="46"/>
      <c r="C993" s="221" t="s">
        <v>1263</v>
      </c>
      <c r="D993" s="221" t="s">
        <v>149</v>
      </c>
      <c r="E993" s="222" t="s">
        <v>1264</v>
      </c>
      <c r="F993" s="223" t="s">
        <v>1265</v>
      </c>
      <c r="G993" s="224" t="s">
        <v>601</v>
      </c>
      <c r="H993" s="225">
        <v>224.87200000000001</v>
      </c>
      <c r="I993" s="226"/>
      <c r="J993" s="227">
        <f>ROUND(I993*H993,2)</f>
        <v>0</v>
      </c>
      <c r="K993" s="223" t="s">
        <v>153</v>
      </c>
      <c r="L993" s="72"/>
      <c r="M993" s="228" t="s">
        <v>22</v>
      </c>
      <c r="N993" s="229" t="s">
        <v>46</v>
      </c>
      <c r="O993" s="47"/>
      <c r="P993" s="230">
        <f>O993*H993</f>
        <v>0</v>
      </c>
      <c r="Q993" s="230">
        <v>0</v>
      </c>
      <c r="R993" s="230">
        <f>Q993*H993</f>
        <v>0</v>
      </c>
      <c r="S993" s="230">
        <v>0.001</v>
      </c>
      <c r="T993" s="231">
        <f>S993*H993</f>
        <v>0.22487200000000002</v>
      </c>
      <c r="AR993" s="24" t="s">
        <v>245</v>
      </c>
      <c r="AT993" s="24" t="s">
        <v>149</v>
      </c>
      <c r="AU993" s="24" t="s">
        <v>84</v>
      </c>
      <c r="AY993" s="24" t="s">
        <v>147</v>
      </c>
      <c r="BE993" s="232">
        <f>IF(N993="základní",J993,0)</f>
        <v>0</v>
      </c>
      <c r="BF993" s="232">
        <f>IF(N993="snížená",J993,0)</f>
        <v>0</v>
      </c>
      <c r="BG993" s="232">
        <f>IF(N993="zákl. přenesená",J993,0)</f>
        <v>0</v>
      </c>
      <c r="BH993" s="232">
        <f>IF(N993="sníž. přenesená",J993,0)</f>
        <v>0</v>
      </c>
      <c r="BI993" s="232">
        <f>IF(N993="nulová",J993,0)</f>
        <v>0</v>
      </c>
      <c r="BJ993" s="24" t="s">
        <v>24</v>
      </c>
      <c r="BK993" s="232">
        <f>ROUND(I993*H993,2)</f>
        <v>0</v>
      </c>
      <c r="BL993" s="24" t="s">
        <v>245</v>
      </c>
      <c r="BM993" s="24" t="s">
        <v>1266</v>
      </c>
    </row>
    <row r="994" s="1" customFormat="1">
      <c r="B994" s="46"/>
      <c r="C994" s="74"/>
      <c r="D994" s="233" t="s">
        <v>156</v>
      </c>
      <c r="E994" s="74"/>
      <c r="F994" s="234" t="s">
        <v>1267</v>
      </c>
      <c r="G994" s="74"/>
      <c r="H994" s="74"/>
      <c r="I994" s="191"/>
      <c r="J994" s="74"/>
      <c r="K994" s="74"/>
      <c r="L994" s="72"/>
      <c r="M994" s="235"/>
      <c r="N994" s="47"/>
      <c r="O994" s="47"/>
      <c r="P994" s="47"/>
      <c r="Q994" s="47"/>
      <c r="R994" s="47"/>
      <c r="S994" s="47"/>
      <c r="T994" s="95"/>
      <c r="AT994" s="24" t="s">
        <v>156</v>
      </c>
      <c r="AU994" s="24" t="s">
        <v>84</v>
      </c>
    </row>
    <row r="995" s="13" customFormat="1">
      <c r="B995" s="268"/>
      <c r="C995" s="269"/>
      <c r="D995" s="233" t="s">
        <v>158</v>
      </c>
      <c r="E995" s="270" t="s">
        <v>22</v>
      </c>
      <c r="F995" s="271" t="s">
        <v>1268</v>
      </c>
      <c r="G995" s="269"/>
      <c r="H995" s="270" t="s">
        <v>22</v>
      </c>
      <c r="I995" s="272"/>
      <c r="J995" s="269"/>
      <c r="K995" s="269"/>
      <c r="L995" s="273"/>
      <c r="M995" s="274"/>
      <c r="N995" s="275"/>
      <c r="O995" s="275"/>
      <c r="P995" s="275"/>
      <c r="Q995" s="275"/>
      <c r="R995" s="275"/>
      <c r="S995" s="275"/>
      <c r="T995" s="276"/>
      <c r="AT995" s="277" t="s">
        <v>158</v>
      </c>
      <c r="AU995" s="277" t="s">
        <v>84</v>
      </c>
      <c r="AV995" s="13" t="s">
        <v>24</v>
      </c>
      <c r="AW995" s="13" t="s">
        <v>39</v>
      </c>
      <c r="AX995" s="13" t="s">
        <v>75</v>
      </c>
      <c r="AY995" s="277" t="s">
        <v>147</v>
      </c>
    </row>
    <row r="996" s="11" customFormat="1">
      <c r="B996" s="236"/>
      <c r="C996" s="237"/>
      <c r="D996" s="233" t="s">
        <v>158</v>
      </c>
      <c r="E996" s="238" t="s">
        <v>22</v>
      </c>
      <c r="F996" s="239" t="s">
        <v>1269</v>
      </c>
      <c r="G996" s="237"/>
      <c r="H996" s="240">
        <v>75.314999999999998</v>
      </c>
      <c r="I996" s="241"/>
      <c r="J996" s="237"/>
      <c r="K996" s="237"/>
      <c r="L996" s="242"/>
      <c r="M996" s="243"/>
      <c r="N996" s="244"/>
      <c r="O996" s="244"/>
      <c r="P996" s="244"/>
      <c r="Q996" s="244"/>
      <c r="R996" s="244"/>
      <c r="S996" s="244"/>
      <c r="T996" s="245"/>
      <c r="AT996" s="246" t="s">
        <v>158</v>
      </c>
      <c r="AU996" s="246" t="s">
        <v>84</v>
      </c>
      <c r="AV996" s="11" t="s">
        <v>84</v>
      </c>
      <c r="AW996" s="11" t="s">
        <v>39</v>
      </c>
      <c r="AX996" s="11" t="s">
        <v>75</v>
      </c>
      <c r="AY996" s="246" t="s">
        <v>147</v>
      </c>
    </row>
    <row r="997" s="11" customFormat="1">
      <c r="B997" s="236"/>
      <c r="C997" s="237"/>
      <c r="D997" s="233" t="s">
        <v>158</v>
      </c>
      <c r="E997" s="238" t="s">
        <v>22</v>
      </c>
      <c r="F997" s="239" t="s">
        <v>1270</v>
      </c>
      <c r="G997" s="237"/>
      <c r="H997" s="240">
        <v>63.218000000000004</v>
      </c>
      <c r="I997" s="241"/>
      <c r="J997" s="237"/>
      <c r="K997" s="237"/>
      <c r="L997" s="242"/>
      <c r="M997" s="243"/>
      <c r="N997" s="244"/>
      <c r="O997" s="244"/>
      <c r="P997" s="244"/>
      <c r="Q997" s="244"/>
      <c r="R997" s="244"/>
      <c r="S997" s="244"/>
      <c r="T997" s="245"/>
      <c r="AT997" s="246" t="s">
        <v>158</v>
      </c>
      <c r="AU997" s="246" t="s">
        <v>84</v>
      </c>
      <c r="AV997" s="11" t="s">
        <v>84</v>
      </c>
      <c r="AW997" s="11" t="s">
        <v>39</v>
      </c>
      <c r="AX997" s="11" t="s">
        <v>75</v>
      </c>
      <c r="AY997" s="246" t="s">
        <v>147</v>
      </c>
    </row>
    <row r="998" s="11" customFormat="1">
      <c r="B998" s="236"/>
      <c r="C998" s="237"/>
      <c r="D998" s="233" t="s">
        <v>158</v>
      </c>
      <c r="E998" s="238" t="s">
        <v>22</v>
      </c>
      <c r="F998" s="239" t="s">
        <v>1271</v>
      </c>
      <c r="G998" s="237"/>
      <c r="H998" s="240">
        <v>76.198999999999998</v>
      </c>
      <c r="I998" s="241"/>
      <c r="J998" s="237"/>
      <c r="K998" s="237"/>
      <c r="L998" s="242"/>
      <c r="M998" s="243"/>
      <c r="N998" s="244"/>
      <c r="O998" s="244"/>
      <c r="P998" s="244"/>
      <c r="Q998" s="244"/>
      <c r="R998" s="244"/>
      <c r="S998" s="244"/>
      <c r="T998" s="245"/>
      <c r="AT998" s="246" t="s">
        <v>158</v>
      </c>
      <c r="AU998" s="246" t="s">
        <v>84</v>
      </c>
      <c r="AV998" s="11" t="s">
        <v>84</v>
      </c>
      <c r="AW998" s="11" t="s">
        <v>39</v>
      </c>
      <c r="AX998" s="11" t="s">
        <v>75</v>
      </c>
      <c r="AY998" s="246" t="s">
        <v>147</v>
      </c>
    </row>
    <row r="999" s="11" customFormat="1">
      <c r="B999" s="236"/>
      <c r="C999" s="237"/>
      <c r="D999" s="233" t="s">
        <v>158</v>
      </c>
      <c r="E999" s="238" t="s">
        <v>22</v>
      </c>
      <c r="F999" s="239" t="s">
        <v>1272</v>
      </c>
      <c r="G999" s="237"/>
      <c r="H999" s="240">
        <v>10.140000000000001</v>
      </c>
      <c r="I999" s="241"/>
      <c r="J999" s="237"/>
      <c r="K999" s="237"/>
      <c r="L999" s="242"/>
      <c r="M999" s="243"/>
      <c r="N999" s="244"/>
      <c r="O999" s="244"/>
      <c r="P999" s="244"/>
      <c r="Q999" s="244"/>
      <c r="R999" s="244"/>
      <c r="S999" s="244"/>
      <c r="T999" s="245"/>
      <c r="AT999" s="246" t="s">
        <v>158</v>
      </c>
      <c r="AU999" s="246" t="s">
        <v>84</v>
      </c>
      <c r="AV999" s="11" t="s">
        <v>84</v>
      </c>
      <c r="AW999" s="11" t="s">
        <v>39</v>
      </c>
      <c r="AX999" s="11" t="s">
        <v>75</v>
      </c>
      <c r="AY999" s="246" t="s">
        <v>147</v>
      </c>
    </row>
    <row r="1000" s="12" customFormat="1">
      <c r="B1000" s="247"/>
      <c r="C1000" s="248"/>
      <c r="D1000" s="233" t="s">
        <v>158</v>
      </c>
      <c r="E1000" s="249" t="s">
        <v>22</v>
      </c>
      <c r="F1000" s="250" t="s">
        <v>166</v>
      </c>
      <c r="G1000" s="248"/>
      <c r="H1000" s="251">
        <v>224.87200000000001</v>
      </c>
      <c r="I1000" s="252"/>
      <c r="J1000" s="248"/>
      <c r="K1000" s="248"/>
      <c r="L1000" s="253"/>
      <c r="M1000" s="254"/>
      <c r="N1000" s="255"/>
      <c r="O1000" s="255"/>
      <c r="P1000" s="255"/>
      <c r="Q1000" s="255"/>
      <c r="R1000" s="255"/>
      <c r="S1000" s="255"/>
      <c r="T1000" s="256"/>
      <c r="AT1000" s="257" t="s">
        <v>158</v>
      </c>
      <c r="AU1000" s="257" t="s">
        <v>84</v>
      </c>
      <c r="AV1000" s="12" t="s">
        <v>154</v>
      </c>
      <c r="AW1000" s="12" t="s">
        <v>39</v>
      </c>
      <c r="AX1000" s="12" t="s">
        <v>24</v>
      </c>
      <c r="AY1000" s="257" t="s">
        <v>147</v>
      </c>
    </row>
    <row r="1001" s="1" customFormat="1" ht="16.5" customHeight="1">
      <c r="B1001" s="46"/>
      <c r="C1001" s="221" t="s">
        <v>1273</v>
      </c>
      <c r="D1001" s="221" t="s">
        <v>149</v>
      </c>
      <c r="E1001" s="222" t="s">
        <v>1274</v>
      </c>
      <c r="F1001" s="223" t="s">
        <v>1275</v>
      </c>
      <c r="G1001" s="224" t="s">
        <v>201</v>
      </c>
      <c r="H1001" s="225">
        <v>0.10100000000000001</v>
      </c>
      <c r="I1001" s="226"/>
      <c r="J1001" s="227">
        <f>ROUND(I1001*H1001,2)</f>
        <v>0</v>
      </c>
      <c r="K1001" s="223" t="s">
        <v>153</v>
      </c>
      <c r="L1001" s="72"/>
      <c r="M1001" s="228" t="s">
        <v>22</v>
      </c>
      <c r="N1001" s="229" t="s">
        <v>46</v>
      </c>
      <c r="O1001" s="47"/>
      <c r="P1001" s="230">
        <f>O1001*H1001</f>
        <v>0</v>
      </c>
      <c r="Q1001" s="230">
        <v>0</v>
      </c>
      <c r="R1001" s="230">
        <f>Q1001*H1001</f>
        <v>0</v>
      </c>
      <c r="S1001" s="230">
        <v>0</v>
      </c>
      <c r="T1001" s="231">
        <f>S1001*H1001</f>
        <v>0</v>
      </c>
      <c r="AR1001" s="24" t="s">
        <v>245</v>
      </c>
      <c r="AT1001" s="24" t="s">
        <v>149</v>
      </c>
      <c r="AU1001" s="24" t="s">
        <v>84</v>
      </c>
      <c r="AY1001" s="24" t="s">
        <v>147</v>
      </c>
      <c r="BE1001" s="232">
        <f>IF(N1001="základní",J1001,0)</f>
        <v>0</v>
      </c>
      <c r="BF1001" s="232">
        <f>IF(N1001="snížená",J1001,0)</f>
        <v>0</v>
      </c>
      <c r="BG1001" s="232">
        <f>IF(N1001="zákl. přenesená",J1001,0)</f>
        <v>0</v>
      </c>
      <c r="BH1001" s="232">
        <f>IF(N1001="sníž. přenesená",J1001,0)</f>
        <v>0</v>
      </c>
      <c r="BI1001" s="232">
        <f>IF(N1001="nulová",J1001,0)</f>
        <v>0</v>
      </c>
      <c r="BJ1001" s="24" t="s">
        <v>24</v>
      </c>
      <c r="BK1001" s="232">
        <f>ROUND(I1001*H1001,2)</f>
        <v>0</v>
      </c>
      <c r="BL1001" s="24" t="s">
        <v>245</v>
      </c>
      <c r="BM1001" s="24" t="s">
        <v>1276</v>
      </c>
    </row>
    <row r="1002" s="1" customFormat="1">
      <c r="B1002" s="46"/>
      <c r="C1002" s="74"/>
      <c r="D1002" s="233" t="s">
        <v>156</v>
      </c>
      <c r="E1002" s="74"/>
      <c r="F1002" s="234" t="s">
        <v>1277</v>
      </c>
      <c r="G1002" s="74"/>
      <c r="H1002" s="74"/>
      <c r="I1002" s="191"/>
      <c r="J1002" s="74"/>
      <c r="K1002" s="74"/>
      <c r="L1002" s="72"/>
      <c r="M1002" s="235"/>
      <c r="N1002" s="47"/>
      <c r="O1002" s="47"/>
      <c r="P1002" s="47"/>
      <c r="Q1002" s="47"/>
      <c r="R1002" s="47"/>
      <c r="S1002" s="47"/>
      <c r="T1002" s="95"/>
      <c r="AT1002" s="24" t="s">
        <v>156</v>
      </c>
      <c r="AU1002" s="24" t="s">
        <v>84</v>
      </c>
    </row>
    <row r="1003" s="10" customFormat="1" ht="29.88" customHeight="1">
      <c r="B1003" s="205"/>
      <c r="C1003" s="206"/>
      <c r="D1003" s="207" t="s">
        <v>74</v>
      </c>
      <c r="E1003" s="219" t="s">
        <v>1278</v>
      </c>
      <c r="F1003" s="219" t="s">
        <v>1279</v>
      </c>
      <c r="G1003" s="206"/>
      <c r="H1003" s="206"/>
      <c r="I1003" s="209"/>
      <c r="J1003" s="220">
        <f>BK1003</f>
        <v>0</v>
      </c>
      <c r="K1003" s="206"/>
      <c r="L1003" s="211"/>
      <c r="M1003" s="212"/>
      <c r="N1003" s="213"/>
      <c r="O1003" s="213"/>
      <c r="P1003" s="214">
        <f>SUM(P1004:P1011)</f>
        <v>0</v>
      </c>
      <c r="Q1003" s="213"/>
      <c r="R1003" s="214">
        <f>SUM(R1004:R1011)</f>
        <v>0.0076355999999999993</v>
      </c>
      <c r="S1003" s="213"/>
      <c r="T1003" s="215">
        <f>SUM(T1004:T1011)</f>
        <v>0</v>
      </c>
      <c r="AR1003" s="216" t="s">
        <v>84</v>
      </c>
      <c r="AT1003" s="217" t="s">
        <v>74</v>
      </c>
      <c r="AU1003" s="217" t="s">
        <v>24</v>
      </c>
      <c r="AY1003" s="216" t="s">
        <v>147</v>
      </c>
      <c r="BK1003" s="218">
        <f>SUM(BK1004:BK1011)</f>
        <v>0</v>
      </c>
    </row>
    <row r="1004" s="1" customFormat="1" ht="25.5" customHeight="1">
      <c r="B1004" s="46"/>
      <c r="C1004" s="221" t="s">
        <v>1280</v>
      </c>
      <c r="D1004" s="221" t="s">
        <v>149</v>
      </c>
      <c r="E1004" s="222" t="s">
        <v>1281</v>
      </c>
      <c r="F1004" s="223" t="s">
        <v>1282</v>
      </c>
      <c r="G1004" s="224" t="s">
        <v>277</v>
      </c>
      <c r="H1004" s="225">
        <v>2.1000000000000001</v>
      </c>
      <c r="I1004" s="226"/>
      <c r="J1004" s="227">
        <f>ROUND(I1004*H1004,2)</f>
        <v>0</v>
      </c>
      <c r="K1004" s="223" t="s">
        <v>153</v>
      </c>
      <c r="L1004" s="72"/>
      <c r="M1004" s="228" t="s">
        <v>22</v>
      </c>
      <c r="N1004" s="229" t="s">
        <v>46</v>
      </c>
      <c r="O1004" s="47"/>
      <c r="P1004" s="230">
        <f>O1004*H1004</f>
        <v>0</v>
      </c>
      <c r="Q1004" s="230">
        <v>0.0010399999999999999</v>
      </c>
      <c r="R1004" s="230">
        <f>Q1004*H1004</f>
        <v>0.0021839999999999997</v>
      </c>
      <c r="S1004" s="230">
        <v>0</v>
      </c>
      <c r="T1004" s="231">
        <f>S1004*H1004</f>
        <v>0</v>
      </c>
      <c r="AR1004" s="24" t="s">
        <v>245</v>
      </c>
      <c r="AT1004" s="24" t="s">
        <v>149</v>
      </c>
      <c r="AU1004" s="24" t="s">
        <v>84</v>
      </c>
      <c r="AY1004" s="24" t="s">
        <v>147</v>
      </c>
      <c r="BE1004" s="232">
        <f>IF(N1004="základní",J1004,0)</f>
        <v>0</v>
      </c>
      <c r="BF1004" s="232">
        <f>IF(N1004="snížená",J1004,0)</f>
        <v>0</v>
      </c>
      <c r="BG1004" s="232">
        <f>IF(N1004="zákl. přenesená",J1004,0)</f>
        <v>0</v>
      </c>
      <c r="BH1004" s="232">
        <f>IF(N1004="sníž. přenesená",J1004,0)</f>
        <v>0</v>
      </c>
      <c r="BI1004" s="232">
        <f>IF(N1004="nulová",J1004,0)</f>
        <v>0</v>
      </c>
      <c r="BJ1004" s="24" t="s">
        <v>24</v>
      </c>
      <c r="BK1004" s="232">
        <f>ROUND(I1004*H1004,2)</f>
        <v>0</v>
      </c>
      <c r="BL1004" s="24" t="s">
        <v>245</v>
      </c>
      <c r="BM1004" s="24" t="s">
        <v>1283</v>
      </c>
    </row>
    <row r="1005" s="1" customFormat="1">
      <c r="B1005" s="46"/>
      <c r="C1005" s="74"/>
      <c r="D1005" s="233" t="s">
        <v>156</v>
      </c>
      <c r="E1005" s="74"/>
      <c r="F1005" s="234" t="s">
        <v>1284</v>
      </c>
      <c r="G1005" s="74"/>
      <c r="H1005" s="74"/>
      <c r="I1005" s="191"/>
      <c r="J1005" s="74"/>
      <c r="K1005" s="74"/>
      <c r="L1005" s="72"/>
      <c r="M1005" s="235"/>
      <c r="N1005" s="47"/>
      <c r="O1005" s="47"/>
      <c r="P1005" s="47"/>
      <c r="Q1005" s="47"/>
      <c r="R1005" s="47"/>
      <c r="S1005" s="47"/>
      <c r="T1005" s="95"/>
      <c r="AT1005" s="24" t="s">
        <v>156</v>
      </c>
      <c r="AU1005" s="24" t="s">
        <v>84</v>
      </c>
    </row>
    <row r="1006" s="1" customFormat="1" ht="16.5" customHeight="1">
      <c r="B1006" s="46"/>
      <c r="C1006" s="258" t="s">
        <v>1285</v>
      </c>
      <c r="D1006" s="258" t="s">
        <v>235</v>
      </c>
      <c r="E1006" s="259" t="s">
        <v>1286</v>
      </c>
      <c r="F1006" s="260" t="s">
        <v>1287</v>
      </c>
      <c r="G1006" s="261" t="s">
        <v>152</v>
      </c>
      <c r="H1006" s="262">
        <v>0.46200000000000002</v>
      </c>
      <c r="I1006" s="263"/>
      <c r="J1006" s="264">
        <f>ROUND(I1006*H1006,2)</f>
        <v>0</v>
      </c>
      <c r="K1006" s="260" t="s">
        <v>153</v>
      </c>
      <c r="L1006" s="265"/>
      <c r="M1006" s="266" t="s">
        <v>22</v>
      </c>
      <c r="N1006" s="267" t="s">
        <v>46</v>
      </c>
      <c r="O1006" s="47"/>
      <c r="P1006" s="230">
        <f>O1006*H1006</f>
        <v>0</v>
      </c>
      <c r="Q1006" s="230">
        <v>0.0118</v>
      </c>
      <c r="R1006" s="230">
        <f>Q1006*H1006</f>
        <v>0.0054516</v>
      </c>
      <c r="S1006" s="230">
        <v>0</v>
      </c>
      <c r="T1006" s="231">
        <f>S1006*H1006</f>
        <v>0</v>
      </c>
      <c r="AR1006" s="24" t="s">
        <v>372</v>
      </c>
      <c r="AT1006" s="24" t="s">
        <v>235</v>
      </c>
      <c r="AU1006" s="24" t="s">
        <v>84</v>
      </c>
      <c r="AY1006" s="24" t="s">
        <v>147</v>
      </c>
      <c r="BE1006" s="232">
        <f>IF(N1006="základní",J1006,0)</f>
        <v>0</v>
      </c>
      <c r="BF1006" s="232">
        <f>IF(N1006="snížená",J1006,0)</f>
        <v>0</v>
      </c>
      <c r="BG1006" s="232">
        <f>IF(N1006="zákl. přenesená",J1006,0)</f>
        <v>0</v>
      </c>
      <c r="BH1006" s="232">
        <f>IF(N1006="sníž. přenesená",J1006,0)</f>
        <v>0</v>
      </c>
      <c r="BI1006" s="232">
        <f>IF(N1006="nulová",J1006,0)</f>
        <v>0</v>
      </c>
      <c r="BJ1006" s="24" t="s">
        <v>24</v>
      </c>
      <c r="BK1006" s="232">
        <f>ROUND(I1006*H1006,2)</f>
        <v>0</v>
      </c>
      <c r="BL1006" s="24" t="s">
        <v>245</v>
      </c>
      <c r="BM1006" s="24" t="s">
        <v>1288</v>
      </c>
    </row>
    <row r="1007" s="1" customFormat="1">
      <c r="B1007" s="46"/>
      <c r="C1007" s="74"/>
      <c r="D1007" s="233" t="s">
        <v>156</v>
      </c>
      <c r="E1007" s="74"/>
      <c r="F1007" s="234" t="s">
        <v>1289</v>
      </c>
      <c r="G1007" s="74"/>
      <c r="H1007" s="74"/>
      <c r="I1007" s="191"/>
      <c r="J1007" s="74"/>
      <c r="K1007" s="74"/>
      <c r="L1007" s="72"/>
      <c r="M1007" s="235"/>
      <c r="N1007" s="47"/>
      <c r="O1007" s="47"/>
      <c r="P1007" s="47"/>
      <c r="Q1007" s="47"/>
      <c r="R1007" s="47"/>
      <c r="S1007" s="47"/>
      <c r="T1007" s="95"/>
      <c r="AT1007" s="24" t="s">
        <v>156</v>
      </c>
      <c r="AU1007" s="24" t="s">
        <v>84</v>
      </c>
    </row>
    <row r="1008" s="11" customFormat="1">
      <c r="B1008" s="236"/>
      <c r="C1008" s="237"/>
      <c r="D1008" s="233" t="s">
        <v>158</v>
      </c>
      <c r="E1008" s="238" t="s">
        <v>22</v>
      </c>
      <c r="F1008" s="239" t="s">
        <v>1290</v>
      </c>
      <c r="G1008" s="237"/>
      <c r="H1008" s="240">
        <v>2.1000000000000001</v>
      </c>
      <c r="I1008" s="241"/>
      <c r="J1008" s="237"/>
      <c r="K1008" s="237"/>
      <c r="L1008" s="242"/>
      <c r="M1008" s="243"/>
      <c r="N1008" s="244"/>
      <c r="O1008" s="244"/>
      <c r="P1008" s="244"/>
      <c r="Q1008" s="244"/>
      <c r="R1008" s="244"/>
      <c r="S1008" s="244"/>
      <c r="T1008" s="245"/>
      <c r="AT1008" s="246" t="s">
        <v>158</v>
      </c>
      <c r="AU1008" s="246" t="s">
        <v>84</v>
      </c>
      <c r="AV1008" s="11" t="s">
        <v>84</v>
      </c>
      <c r="AW1008" s="11" t="s">
        <v>39</v>
      </c>
      <c r="AX1008" s="11" t="s">
        <v>24</v>
      </c>
      <c r="AY1008" s="246" t="s">
        <v>147</v>
      </c>
    </row>
    <row r="1009" s="11" customFormat="1">
      <c r="B1009" s="236"/>
      <c r="C1009" s="237"/>
      <c r="D1009" s="233" t="s">
        <v>158</v>
      </c>
      <c r="E1009" s="237"/>
      <c r="F1009" s="239" t="s">
        <v>1291</v>
      </c>
      <c r="G1009" s="237"/>
      <c r="H1009" s="240">
        <v>0.46200000000000002</v>
      </c>
      <c r="I1009" s="241"/>
      <c r="J1009" s="237"/>
      <c r="K1009" s="237"/>
      <c r="L1009" s="242"/>
      <c r="M1009" s="243"/>
      <c r="N1009" s="244"/>
      <c r="O1009" s="244"/>
      <c r="P1009" s="244"/>
      <c r="Q1009" s="244"/>
      <c r="R1009" s="244"/>
      <c r="S1009" s="244"/>
      <c r="T1009" s="245"/>
      <c r="AT1009" s="246" t="s">
        <v>158</v>
      </c>
      <c r="AU1009" s="246" t="s">
        <v>84</v>
      </c>
      <c r="AV1009" s="11" t="s">
        <v>84</v>
      </c>
      <c r="AW1009" s="11" t="s">
        <v>6</v>
      </c>
      <c r="AX1009" s="11" t="s">
        <v>24</v>
      </c>
      <c r="AY1009" s="246" t="s">
        <v>147</v>
      </c>
    </row>
    <row r="1010" s="1" customFormat="1" ht="16.5" customHeight="1">
      <c r="B1010" s="46"/>
      <c r="C1010" s="221" t="s">
        <v>1292</v>
      </c>
      <c r="D1010" s="221" t="s">
        <v>149</v>
      </c>
      <c r="E1010" s="222" t="s">
        <v>1293</v>
      </c>
      <c r="F1010" s="223" t="s">
        <v>1294</v>
      </c>
      <c r="G1010" s="224" t="s">
        <v>201</v>
      </c>
      <c r="H1010" s="225">
        <v>0.0080000000000000002</v>
      </c>
      <c r="I1010" s="226"/>
      <c r="J1010" s="227">
        <f>ROUND(I1010*H1010,2)</f>
        <v>0</v>
      </c>
      <c r="K1010" s="223" t="s">
        <v>153</v>
      </c>
      <c r="L1010" s="72"/>
      <c r="M1010" s="228" t="s">
        <v>22</v>
      </c>
      <c r="N1010" s="229" t="s">
        <v>46</v>
      </c>
      <c r="O1010" s="47"/>
      <c r="P1010" s="230">
        <f>O1010*H1010</f>
        <v>0</v>
      </c>
      <c r="Q1010" s="230">
        <v>0</v>
      </c>
      <c r="R1010" s="230">
        <f>Q1010*H1010</f>
        <v>0</v>
      </c>
      <c r="S1010" s="230">
        <v>0</v>
      </c>
      <c r="T1010" s="231">
        <f>S1010*H1010</f>
        <v>0</v>
      </c>
      <c r="AR1010" s="24" t="s">
        <v>245</v>
      </c>
      <c r="AT1010" s="24" t="s">
        <v>149</v>
      </c>
      <c r="AU1010" s="24" t="s">
        <v>84</v>
      </c>
      <c r="AY1010" s="24" t="s">
        <v>147</v>
      </c>
      <c r="BE1010" s="232">
        <f>IF(N1010="základní",J1010,0)</f>
        <v>0</v>
      </c>
      <c r="BF1010" s="232">
        <f>IF(N1010="snížená",J1010,0)</f>
        <v>0</v>
      </c>
      <c r="BG1010" s="232">
        <f>IF(N1010="zákl. přenesená",J1010,0)</f>
        <v>0</v>
      </c>
      <c r="BH1010" s="232">
        <f>IF(N1010="sníž. přenesená",J1010,0)</f>
        <v>0</v>
      </c>
      <c r="BI1010" s="232">
        <f>IF(N1010="nulová",J1010,0)</f>
        <v>0</v>
      </c>
      <c r="BJ1010" s="24" t="s">
        <v>24</v>
      </c>
      <c r="BK1010" s="232">
        <f>ROUND(I1010*H1010,2)</f>
        <v>0</v>
      </c>
      <c r="BL1010" s="24" t="s">
        <v>245</v>
      </c>
      <c r="BM1010" s="24" t="s">
        <v>1295</v>
      </c>
    </row>
    <row r="1011" s="1" customFormat="1">
      <c r="B1011" s="46"/>
      <c r="C1011" s="74"/>
      <c r="D1011" s="233" t="s">
        <v>156</v>
      </c>
      <c r="E1011" s="74"/>
      <c r="F1011" s="234" t="s">
        <v>1296</v>
      </c>
      <c r="G1011" s="74"/>
      <c r="H1011" s="74"/>
      <c r="I1011" s="191"/>
      <c r="J1011" s="74"/>
      <c r="K1011" s="74"/>
      <c r="L1011" s="72"/>
      <c r="M1011" s="235"/>
      <c r="N1011" s="47"/>
      <c r="O1011" s="47"/>
      <c r="P1011" s="47"/>
      <c r="Q1011" s="47"/>
      <c r="R1011" s="47"/>
      <c r="S1011" s="47"/>
      <c r="T1011" s="95"/>
      <c r="AT1011" s="24" t="s">
        <v>156</v>
      </c>
      <c r="AU1011" s="24" t="s">
        <v>84</v>
      </c>
    </row>
    <row r="1012" s="10" customFormat="1" ht="29.88" customHeight="1">
      <c r="B1012" s="205"/>
      <c r="C1012" s="206"/>
      <c r="D1012" s="207" t="s">
        <v>74</v>
      </c>
      <c r="E1012" s="219" t="s">
        <v>1297</v>
      </c>
      <c r="F1012" s="219" t="s">
        <v>1298</v>
      </c>
      <c r="G1012" s="206"/>
      <c r="H1012" s="206"/>
      <c r="I1012" s="209"/>
      <c r="J1012" s="220">
        <f>BK1012</f>
        <v>0</v>
      </c>
      <c r="K1012" s="206"/>
      <c r="L1012" s="211"/>
      <c r="M1012" s="212"/>
      <c r="N1012" s="213"/>
      <c r="O1012" s="213"/>
      <c r="P1012" s="214">
        <f>SUM(P1013:P1027)</f>
        <v>0</v>
      </c>
      <c r="Q1012" s="213"/>
      <c r="R1012" s="214">
        <f>SUM(R1013:R1027)</f>
        <v>0.04565992</v>
      </c>
      <c r="S1012" s="213"/>
      <c r="T1012" s="215">
        <f>SUM(T1013:T1027)</f>
        <v>0</v>
      </c>
      <c r="AR1012" s="216" t="s">
        <v>84</v>
      </c>
      <c r="AT1012" s="217" t="s">
        <v>74</v>
      </c>
      <c r="AU1012" s="217" t="s">
        <v>24</v>
      </c>
      <c r="AY1012" s="216" t="s">
        <v>147</v>
      </c>
      <c r="BK1012" s="218">
        <f>SUM(BK1013:BK1027)</f>
        <v>0</v>
      </c>
    </row>
    <row r="1013" s="1" customFormat="1" ht="25.5" customHeight="1">
      <c r="B1013" s="46"/>
      <c r="C1013" s="221" t="s">
        <v>1299</v>
      </c>
      <c r="D1013" s="221" t="s">
        <v>149</v>
      </c>
      <c r="E1013" s="222" t="s">
        <v>1300</v>
      </c>
      <c r="F1013" s="223" t="s">
        <v>1301</v>
      </c>
      <c r="G1013" s="224" t="s">
        <v>152</v>
      </c>
      <c r="H1013" s="225">
        <v>157.44800000000001</v>
      </c>
      <c r="I1013" s="226"/>
      <c r="J1013" s="227">
        <f>ROUND(I1013*H1013,2)</f>
        <v>0</v>
      </c>
      <c r="K1013" s="223" t="s">
        <v>153</v>
      </c>
      <c r="L1013" s="72"/>
      <c r="M1013" s="228" t="s">
        <v>22</v>
      </c>
      <c r="N1013" s="229" t="s">
        <v>46</v>
      </c>
      <c r="O1013" s="47"/>
      <c r="P1013" s="230">
        <f>O1013*H1013</f>
        <v>0</v>
      </c>
      <c r="Q1013" s="230">
        <v>0.00029</v>
      </c>
      <c r="R1013" s="230">
        <f>Q1013*H1013</f>
        <v>0.04565992</v>
      </c>
      <c r="S1013" s="230">
        <v>0</v>
      </c>
      <c r="T1013" s="231">
        <f>S1013*H1013</f>
        <v>0</v>
      </c>
      <c r="AR1013" s="24" t="s">
        <v>245</v>
      </c>
      <c r="AT1013" s="24" t="s">
        <v>149</v>
      </c>
      <c r="AU1013" s="24" t="s">
        <v>84</v>
      </c>
      <c r="AY1013" s="24" t="s">
        <v>147</v>
      </c>
      <c r="BE1013" s="232">
        <f>IF(N1013="základní",J1013,0)</f>
        <v>0</v>
      </c>
      <c r="BF1013" s="232">
        <f>IF(N1013="snížená",J1013,0)</f>
        <v>0</v>
      </c>
      <c r="BG1013" s="232">
        <f>IF(N1013="zákl. přenesená",J1013,0)</f>
        <v>0</v>
      </c>
      <c r="BH1013" s="232">
        <f>IF(N1013="sníž. přenesená",J1013,0)</f>
        <v>0</v>
      </c>
      <c r="BI1013" s="232">
        <f>IF(N1013="nulová",J1013,0)</f>
        <v>0</v>
      </c>
      <c r="BJ1013" s="24" t="s">
        <v>24</v>
      </c>
      <c r="BK1013" s="232">
        <f>ROUND(I1013*H1013,2)</f>
        <v>0</v>
      </c>
      <c r="BL1013" s="24" t="s">
        <v>245</v>
      </c>
      <c r="BM1013" s="24" t="s">
        <v>1302</v>
      </c>
    </row>
    <row r="1014" s="1" customFormat="1">
      <c r="B1014" s="46"/>
      <c r="C1014" s="74"/>
      <c r="D1014" s="233" t="s">
        <v>156</v>
      </c>
      <c r="E1014" s="74"/>
      <c r="F1014" s="234" t="s">
        <v>1303</v>
      </c>
      <c r="G1014" s="74"/>
      <c r="H1014" s="74"/>
      <c r="I1014" s="191"/>
      <c r="J1014" s="74"/>
      <c r="K1014" s="74"/>
      <c r="L1014" s="72"/>
      <c r="M1014" s="235"/>
      <c r="N1014" s="47"/>
      <c r="O1014" s="47"/>
      <c r="P1014" s="47"/>
      <c r="Q1014" s="47"/>
      <c r="R1014" s="47"/>
      <c r="S1014" s="47"/>
      <c r="T1014" s="95"/>
      <c r="AT1014" s="24" t="s">
        <v>156</v>
      </c>
      <c r="AU1014" s="24" t="s">
        <v>84</v>
      </c>
    </row>
    <row r="1015" s="11" customFormat="1">
      <c r="B1015" s="236"/>
      <c r="C1015" s="237"/>
      <c r="D1015" s="233" t="s">
        <v>158</v>
      </c>
      <c r="E1015" s="238" t="s">
        <v>22</v>
      </c>
      <c r="F1015" s="239" t="s">
        <v>248</v>
      </c>
      <c r="G1015" s="237"/>
      <c r="H1015" s="240">
        <v>1.0640000000000001</v>
      </c>
      <c r="I1015" s="241"/>
      <c r="J1015" s="237"/>
      <c r="K1015" s="237"/>
      <c r="L1015" s="242"/>
      <c r="M1015" s="243"/>
      <c r="N1015" s="244"/>
      <c r="O1015" s="244"/>
      <c r="P1015" s="244"/>
      <c r="Q1015" s="244"/>
      <c r="R1015" s="244"/>
      <c r="S1015" s="244"/>
      <c r="T1015" s="245"/>
      <c r="AT1015" s="246" t="s">
        <v>158</v>
      </c>
      <c r="AU1015" s="246" t="s">
        <v>84</v>
      </c>
      <c r="AV1015" s="11" t="s">
        <v>84</v>
      </c>
      <c r="AW1015" s="11" t="s">
        <v>39</v>
      </c>
      <c r="AX1015" s="11" t="s">
        <v>75</v>
      </c>
      <c r="AY1015" s="246" t="s">
        <v>147</v>
      </c>
    </row>
    <row r="1016" s="11" customFormat="1">
      <c r="B1016" s="236"/>
      <c r="C1016" s="237"/>
      <c r="D1016" s="233" t="s">
        <v>158</v>
      </c>
      <c r="E1016" s="238" t="s">
        <v>22</v>
      </c>
      <c r="F1016" s="239" t="s">
        <v>249</v>
      </c>
      <c r="G1016" s="237"/>
      <c r="H1016" s="240">
        <v>4.4100000000000001</v>
      </c>
      <c r="I1016" s="241"/>
      <c r="J1016" s="237"/>
      <c r="K1016" s="237"/>
      <c r="L1016" s="242"/>
      <c r="M1016" s="243"/>
      <c r="N1016" s="244"/>
      <c r="O1016" s="244"/>
      <c r="P1016" s="244"/>
      <c r="Q1016" s="244"/>
      <c r="R1016" s="244"/>
      <c r="S1016" s="244"/>
      <c r="T1016" s="245"/>
      <c r="AT1016" s="246" t="s">
        <v>158</v>
      </c>
      <c r="AU1016" s="246" t="s">
        <v>84</v>
      </c>
      <c r="AV1016" s="11" t="s">
        <v>84</v>
      </c>
      <c r="AW1016" s="11" t="s">
        <v>39</v>
      </c>
      <c r="AX1016" s="11" t="s">
        <v>75</v>
      </c>
      <c r="AY1016" s="246" t="s">
        <v>147</v>
      </c>
    </row>
    <row r="1017" s="11" customFormat="1">
      <c r="B1017" s="236"/>
      <c r="C1017" s="237"/>
      <c r="D1017" s="233" t="s">
        <v>158</v>
      </c>
      <c r="E1017" s="238" t="s">
        <v>22</v>
      </c>
      <c r="F1017" s="239" t="s">
        <v>250</v>
      </c>
      <c r="G1017" s="237"/>
      <c r="H1017" s="240">
        <v>91.454999999999998</v>
      </c>
      <c r="I1017" s="241"/>
      <c r="J1017" s="237"/>
      <c r="K1017" s="237"/>
      <c r="L1017" s="242"/>
      <c r="M1017" s="243"/>
      <c r="N1017" s="244"/>
      <c r="O1017" s="244"/>
      <c r="P1017" s="244"/>
      <c r="Q1017" s="244"/>
      <c r="R1017" s="244"/>
      <c r="S1017" s="244"/>
      <c r="T1017" s="245"/>
      <c r="AT1017" s="246" t="s">
        <v>158</v>
      </c>
      <c r="AU1017" s="246" t="s">
        <v>84</v>
      </c>
      <c r="AV1017" s="11" t="s">
        <v>84</v>
      </c>
      <c r="AW1017" s="11" t="s">
        <v>39</v>
      </c>
      <c r="AX1017" s="11" t="s">
        <v>75</v>
      </c>
      <c r="AY1017" s="246" t="s">
        <v>147</v>
      </c>
    </row>
    <row r="1018" s="11" customFormat="1">
      <c r="B1018" s="236"/>
      <c r="C1018" s="237"/>
      <c r="D1018" s="233" t="s">
        <v>158</v>
      </c>
      <c r="E1018" s="238" t="s">
        <v>22</v>
      </c>
      <c r="F1018" s="239" t="s">
        <v>251</v>
      </c>
      <c r="G1018" s="237"/>
      <c r="H1018" s="240">
        <v>34.859999999999999</v>
      </c>
      <c r="I1018" s="241"/>
      <c r="J1018" s="237"/>
      <c r="K1018" s="237"/>
      <c r="L1018" s="242"/>
      <c r="M1018" s="243"/>
      <c r="N1018" s="244"/>
      <c r="O1018" s="244"/>
      <c r="P1018" s="244"/>
      <c r="Q1018" s="244"/>
      <c r="R1018" s="244"/>
      <c r="S1018" s="244"/>
      <c r="T1018" s="245"/>
      <c r="AT1018" s="246" t="s">
        <v>158</v>
      </c>
      <c r="AU1018" s="246" t="s">
        <v>84</v>
      </c>
      <c r="AV1018" s="11" t="s">
        <v>84</v>
      </c>
      <c r="AW1018" s="11" t="s">
        <v>39</v>
      </c>
      <c r="AX1018" s="11" t="s">
        <v>75</v>
      </c>
      <c r="AY1018" s="246" t="s">
        <v>147</v>
      </c>
    </row>
    <row r="1019" s="11" customFormat="1">
      <c r="B1019" s="236"/>
      <c r="C1019" s="237"/>
      <c r="D1019" s="233" t="s">
        <v>158</v>
      </c>
      <c r="E1019" s="238" t="s">
        <v>22</v>
      </c>
      <c r="F1019" s="239" t="s">
        <v>252</v>
      </c>
      <c r="G1019" s="237"/>
      <c r="H1019" s="240">
        <v>1.9950000000000001</v>
      </c>
      <c r="I1019" s="241"/>
      <c r="J1019" s="237"/>
      <c r="K1019" s="237"/>
      <c r="L1019" s="242"/>
      <c r="M1019" s="243"/>
      <c r="N1019" s="244"/>
      <c r="O1019" s="244"/>
      <c r="P1019" s="244"/>
      <c r="Q1019" s="244"/>
      <c r="R1019" s="244"/>
      <c r="S1019" s="244"/>
      <c r="T1019" s="245"/>
      <c r="AT1019" s="246" t="s">
        <v>158</v>
      </c>
      <c r="AU1019" s="246" t="s">
        <v>84</v>
      </c>
      <c r="AV1019" s="11" t="s">
        <v>84</v>
      </c>
      <c r="AW1019" s="11" t="s">
        <v>39</v>
      </c>
      <c r="AX1019" s="11" t="s">
        <v>75</v>
      </c>
      <c r="AY1019" s="246" t="s">
        <v>147</v>
      </c>
    </row>
    <row r="1020" s="11" customFormat="1">
      <c r="B1020" s="236"/>
      <c r="C1020" s="237"/>
      <c r="D1020" s="233" t="s">
        <v>158</v>
      </c>
      <c r="E1020" s="238" t="s">
        <v>22</v>
      </c>
      <c r="F1020" s="239" t="s">
        <v>253</v>
      </c>
      <c r="G1020" s="237"/>
      <c r="H1020" s="240">
        <v>0.94499999999999995</v>
      </c>
      <c r="I1020" s="241"/>
      <c r="J1020" s="237"/>
      <c r="K1020" s="237"/>
      <c r="L1020" s="242"/>
      <c r="M1020" s="243"/>
      <c r="N1020" s="244"/>
      <c r="O1020" s="244"/>
      <c r="P1020" s="244"/>
      <c r="Q1020" s="244"/>
      <c r="R1020" s="244"/>
      <c r="S1020" s="244"/>
      <c r="T1020" s="245"/>
      <c r="AT1020" s="246" t="s">
        <v>158</v>
      </c>
      <c r="AU1020" s="246" t="s">
        <v>84</v>
      </c>
      <c r="AV1020" s="11" t="s">
        <v>84</v>
      </c>
      <c r="AW1020" s="11" t="s">
        <v>39</v>
      </c>
      <c r="AX1020" s="11" t="s">
        <v>75</v>
      </c>
      <c r="AY1020" s="246" t="s">
        <v>147</v>
      </c>
    </row>
    <row r="1021" s="11" customFormat="1">
      <c r="B1021" s="236"/>
      <c r="C1021" s="237"/>
      <c r="D1021" s="233" t="s">
        <v>158</v>
      </c>
      <c r="E1021" s="238" t="s">
        <v>22</v>
      </c>
      <c r="F1021" s="239" t="s">
        <v>254</v>
      </c>
      <c r="G1021" s="237"/>
      <c r="H1021" s="240">
        <v>5.04</v>
      </c>
      <c r="I1021" s="241"/>
      <c r="J1021" s="237"/>
      <c r="K1021" s="237"/>
      <c r="L1021" s="242"/>
      <c r="M1021" s="243"/>
      <c r="N1021" s="244"/>
      <c r="O1021" s="244"/>
      <c r="P1021" s="244"/>
      <c r="Q1021" s="244"/>
      <c r="R1021" s="244"/>
      <c r="S1021" s="244"/>
      <c r="T1021" s="245"/>
      <c r="AT1021" s="246" t="s">
        <v>158</v>
      </c>
      <c r="AU1021" s="246" t="s">
        <v>84</v>
      </c>
      <c r="AV1021" s="11" t="s">
        <v>84</v>
      </c>
      <c r="AW1021" s="11" t="s">
        <v>39</v>
      </c>
      <c r="AX1021" s="11" t="s">
        <v>75</v>
      </c>
      <c r="AY1021" s="246" t="s">
        <v>147</v>
      </c>
    </row>
    <row r="1022" s="11" customFormat="1">
      <c r="B1022" s="236"/>
      <c r="C1022" s="237"/>
      <c r="D1022" s="233" t="s">
        <v>158</v>
      </c>
      <c r="E1022" s="238" t="s">
        <v>22</v>
      </c>
      <c r="F1022" s="239" t="s">
        <v>255</v>
      </c>
      <c r="G1022" s="237"/>
      <c r="H1022" s="240">
        <v>3.2130000000000001</v>
      </c>
      <c r="I1022" s="241"/>
      <c r="J1022" s="237"/>
      <c r="K1022" s="237"/>
      <c r="L1022" s="242"/>
      <c r="M1022" s="243"/>
      <c r="N1022" s="244"/>
      <c r="O1022" s="244"/>
      <c r="P1022" s="244"/>
      <c r="Q1022" s="244"/>
      <c r="R1022" s="244"/>
      <c r="S1022" s="244"/>
      <c r="T1022" s="245"/>
      <c r="AT1022" s="246" t="s">
        <v>158</v>
      </c>
      <c r="AU1022" s="246" t="s">
        <v>84</v>
      </c>
      <c r="AV1022" s="11" t="s">
        <v>84</v>
      </c>
      <c r="AW1022" s="11" t="s">
        <v>39</v>
      </c>
      <c r="AX1022" s="11" t="s">
        <v>75</v>
      </c>
      <c r="AY1022" s="246" t="s">
        <v>147</v>
      </c>
    </row>
    <row r="1023" s="11" customFormat="1">
      <c r="B1023" s="236"/>
      <c r="C1023" s="237"/>
      <c r="D1023" s="233" t="s">
        <v>158</v>
      </c>
      <c r="E1023" s="238" t="s">
        <v>22</v>
      </c>
      <c r="F1023" s="239" t="s">
        <v>256</v>
      </c>
      <c r="G1023" s="237"/>
      <c r="H1023" s="240">
        <v>4.9699999999999998</v>
      </c>
      <c r="I1023" s="241"/>
      <c r="J1023" s="237"/>
      <c r="K1023" s="237"/>
      <c r="L1023" s="242"/>
      <c r="M1023" s="243"/>
      <c r="N1023" s="244"/>
      <c r="O1023" s="244"/>
      <c r="P1023" s="244"/>
      <c r="Q1023" s="244"/>
      <c r="R1023" s="244"/>
      <c r="S1023" s="244"/>
      <c r="T1023" s="245"/>
      <c r="AT1023" s="246" t="s">
        <v>158</v>
      </c>
      <c r="AU1023" s="246" t="s">
        <v>84</v>
      </c>
      <c r="AV1023" s="11" t="s">
        <v>84</v>
      </c>
      <c r="AW1023" s="11" t="s">
        <v>39</v>
      </c>
      <c r="AX1023" s="11" t="s">
        <v>75</v>
      </c>
      <c r="AY1023" s="246" t="s">
        <v>147</v>
      </c>
    </row>
    <row r="1024" s="11" customFormat="1">
      <c r="B1024" s="236"/>
      <c r="C1024" s="237"/>
      <c r="D1024" s="233" t="s">
        <v>158</v>
      </c>
      <c r="E1024" s="238" t="s">
        <v>22</v>
      </c>
      <c r="F1024" s="239" t="s">
        <v>257</v>
      </c>
      <c r="G1024" s="237"/>
      <c r="H1024" s="240">
        <v>1.9359999999999999</v>
      </c>
      <c r="I1024" s="241"/>
      <c r="J1024" s="237"/>
      <c r="K1024" s="237"/>
      <c r="L1024" s="242"/>
      <c r="M1024" s="243"/>
      <c r="N1024" s="244"/>
      <c r="O1024" s="244"/>
      <c r="P1024" s="244"/>
      <c r="Q1024" s="244"/>
      <c r="R1024" s="244"/>
      <c r="S1024" s="244"/>
      <c r="T1024" s="245"/>
      <c r="AT1024" s="246" t="s">
        <v>158</v>
      </c>
      <c r="AU1024" s="246" t="s">
        <v>84</v>
      </c>
      <c r="AV1024" s="11" t="s">
        <v>84</v>
      </c>
      <c r="AW1024" s="11" t="s">
        <v>39</v>
      </c>
      <c r="AX1024" s="11" t="s">
        <v>75</v>
      </c>
      <c r="AY1024" s="246" t="s">
        <v>147</v>
      </c>
    </row>
    <row r="1025" s="11" customFormat="1">
      <c r="B1025" s="236"/>
      <c r="C1025" s="237"/>
      <c r="D1025" s="233" t="s">
        <v>158</v>
      </c>
      <c r="E1025" s="238" t="s">
        <v>22</v>
      </c>
      <c r="F1025" s="239" t="s">
        <v>258</v>
      </c>
      <c r="G1025" s="237"/>
      <c r="H1025" s="240">
        <v>5.5650000000000004</v>
      </c>
      <c r="I1025" s="241"/>
      <c r="J1025" s="237"/>
      <c r="K1025" s="237"/>
      <c r="L1025" s="242"/>
      <c r="M1025" s="243"/>
      <c r="N1025" s="244"/>
      <c r="O1025" s="244"/>
      <c r="P1025" s="244"/>
      <c r="Q1025" s="244"/>
      <c r="R1025" s="244"/>
      <c r="S1025" s="244"/>
      <c r="T1025" s="245"/>
      <c r="AT1025" s="246" t="s">
        <v>158</v>
      </c>
      <c r="AU1025" s="246" t="s">
        <v>84</v>
      </c>
      <c r="AV1025" s="11" t="s">
        <v>84</v>
      </c>
      <c r="AW1025" s="11" t="s">
        <v>39</v>
      </c>
      <c r="AX1025" s="11" t="s">
        <v>75</v>
      </c>
      <c r="AY1025" s="246" t="s">
        <v>147</v>
      </c>
    </row>
    <row r="1026" s="11" customFormat="1">
      <c r="B1026" s="236"/>
      <c r="C1026" s="237"/>
      <c r="D1026" s="233" t="s">
        <v>158</v>
      </c>
      <c r="E1026" s="238" t="s">
        <v>22</v>
      </c>
      <c r="F1026" s="239" t="s">
        <v>259</v>
      </c>
      <c r="G1026" s="237"/>
      <c r="H1026" s="240">
        <v>1.9950000000000001</v>
      </c>
      <c r="I1026" s="241"/>
      <c r="J1026" s="237"/>
      <c r="K1026" s="237"/>
      <c r="L1026" s="242"/>
      <c r="M1026" s="243"/>
      <c r="N1026" s="244"/>
      <c r="O1026" s="244"/>
      <c r="P1026" s="244"/>
      <c r="Q1026" s="244"/>
      <c r="R1026" s="244"/>
      <c r="S1026" s="244"/>
      <c r="T1026" s="245"/>
      <c r="AT1026" s="246" t="s">
        <v>158</v>
      </c>
      <c r="AU1026" s="246" t="s">
        <v>84</v>
      </c>
      <c r="AV1026" s="11" t="s">
        <v>84</v>
      </c>
      <c r="AW1026" s="11" t="s">
        <v>39</v>
      </c>
      <c r="AX1026" s="11" t="s">
        <v>75</v>
      </c>
      <c r="AY1026" s="246" t="s">
        <v>147</v>
      </c>
    </row>
    <row r="1027" s="12" customFormat="1">
      <c r="B1027" s="247"/>
      <c r="C1027" s="248"/>
      <c r="D1027" s="233" t="s">
        <v>158</v>
      </c>
      <c r="E1027" s="249" t="s">
        <v>22</v>
      </c>
      <c r="F1027" s="250" t="s">
        <v>166</v>
      </c>
      <c r="G1027" s="248"/>
      <c r="H1027" s="251">
        <v>157.44800000000001</v>
      </c>
      <c r="I1027" s="252"/>
      <c r="J1027" s="248"/>
      <c r="K1027" s="248"/>
      <c r="L1027" s="253"/>
      <c r="M1027" s="254"/>
      <c r="N1027" s="255"/>
      <c r="O1027" s="255"/>
      <c r="P1027" s="255"/>
      <c r="Q1027" s="255"/>
      <c r="R1027" s="255"/>
      <c r="S1027" s="255"/>
      <c r="T1027" s="256"/>
      <c r="AT1027" s="257" t="s">
        <v>158</v>
      </c>
      <c r="AU1027" s="257" t="s">
        <v>84</v>
      </c>
      <c r="AV1027" s="12" t="s">
        <v>154</v>
      </c>
      <c r="AW1027" s="12" t="s">
        <v>39</v>
      </c>
      <c r="AX1027" s="12" t="s">
        <v>24</v>
      </c>
      <c r="AY1027" s="257" t="s">
        <v>147</v>
      </c>
    </row>
    <row r="1028" s="10" customFormat="1" ht="37.44001" customHeight="1">
      <c r="B1028" s="205"/>
      <c r="C1028" s="206"/>
      <c r="D1028" s="207" t="s">
        <v>74</v>
      </c>
      <c r="E1028" s="208" t="s">
        <v>1304</v>
      </c>
      <c r="F1028" s="208" t="s">
        <v>1305</v>
      </c>
      <c r="G1028" s="206"/>
      <c r="H1028" s="206"/>
      <c r="I1028" s="209"/>
      <c r="J1028" s="210">
        <f>BK1028</f>
        <v>0</v>
      </c>
      <c r="K1028" s="206"/>
      <c r="L1028" s="211"/>
      <c r="M1028" s="212"/>
      <c r="N1028" s="213"/>
      <c r="O1028" s="213"/>
      <c r="P1028" s="214">
        <f>P1029</f>
        <v>0</v>
      </c>
      <c r="Q1028" s="213"/>
      <c r="R1028" s="214">
        <f>R1029</f>
        <v>0</v>
      </c>
      <c r="S1028" s="213"/>
      <c r="T1028" s="215">
        <f>T1029</f>
        <v>0</v>
      </c>
      <c r="AR1028" s="216" t="s">
        <v>177</v>
      </c>
      <c r="AT1028" s="217" t="s">
        <v>74</v>
      </c>
      <c r="AU1028" s="217" t="s">
        <v>75</v>
      </c>
      <c r="AY1028" s="216" t="s">
        <v>147</v>
      </c>
      <c r="BK1028" s="218">
        <f>BK1029</f>
        <v>0</v>
      </c>
    </row>
    <row r="1029" s="10" customFormat="1" ht="19.92" customHeight="1">
      <c r="B1029" s="205"/>
      <c r="C1029" s="206"/>
      <c r="D1029" s="207" t="s">
        <v>74</v>
      </c>
      <c r="E1029" s="219" t="s">
        <v>1306</v>
      </c>
      <c r="F1029" s="219" t="s">
        <v>1307</v>
      </c>
      <c r="G1029" s="206"/>
      <c r="H1029" s="206"/>
      <c r="I1029" s="209"/>
      <c r="J1029" s="220">
        <f>BK1029</f>
        <v>0</v>
      </c>
      <c r="K1029" s="206"/>
      <c r="L1029" s="211"/>
      <c r="M1029" s="212"/>
      <c r="N1029" s="213"/>
      <c r="O1029" s="213"/>
      <c r="P1029" s="214">
        <f>SUM(P1030:P1032)</f>
        <v>0</v>
      </c>
      <c r="Q1029" s="213"/>
      <c r="R1029" s="214">
        <f>SUM(R1030:R1032)</f>
        <v>0</v>
      </c>
      <c r="S1029" s="213"/>
      <c r="T1029" s="215">
        <f>SUM(T1030:T1032)</f>
        <v>0</v>
      </c>
      <c r="AR1029" s="216" t="s">
        <v>177</v>
      </c>
      <c r="AT1029" s="217" t="s">
        <v>74</v>
      </c>
      <c r="AU1029" s="217" t="s">
        <v>24</v>
      </c>
      <c r="AY1029" s="216" t="s">
        <v>147</v>
      </c>
      <c r="BK1029" s="218">
        <f>SUM(BK1030:BK1032)</f>
        <v>0</v>
      </c>
    </row>
    <row r="1030" s="1" customFormat="1" ht="16.5" customHeight="1">
      <c r="B1030" s="46"/>
      <c r="C1030" s="221" t="s">
        <v>1308</v>
      </c>
      <c r="D1030" s="221" t="s">
        <v>149</v>
      </c>
      <c r="E1030" s="222" t="s">
        <v>1309</v>
      </c>
      <c r="F1030" s="223" t="s">
        <v>1310</v>
      </c>
      <c r="G1030" s="224" t="s">
        <v>446</v>
      </c>
      <c r="H1030" s="225">
        <v>1</v>
      </c>
      <c r="I1030" s="226"/>
      <c r="J1030" s="227">
        <f>ROUND(I1030*H1030,2)</f>
        <v>0</v>
      </c>
      <c r="K1030" s="223" t="s">
        <v>153</v>
      </c>
      <c r="L1030" s="72"/>
      <c r="M1030" s="228" t="s">
        <v>22</v>
      </c>
      <c r="N1030" s="229" t="s">
        <v>46</v>
      </c>
      <c r="O1030" s="47"/>
      <c r="P1030" s="230">
        <f>O1030*H1030</f>
        <v>0</v>
      </c>
      <c r="Q1030" s="230">
        <v>0</v>
      </c>
      <c r="R1030" s="230">
        <f>Q1030*H1030</f>
        <v>0</v>
      </c>
      <c r="S1030" s="230">
        <v>0</v>
      </c>
      <c r="T1030" s="231">
        <f>S1030*H1030</f>
        <v>0</v>
      </c>
      <c r="AR1030" s="24" t="s">
        <v>1311</v>
      </c>
      <c r="AT1030" s="24" t="s">
        <v>149</v>
      </c>
      <c r="AU1030" s="24" t="s">
        <v>84</v>
      </c>
      <c r="AY1030" s="24" t="s">
        <v>147</v>
      </c>
      <c r="BE1030" s="232">
        <f>IF(N1030="základní",J1030,0)</f>
        <v>0</v>
      </c>
      <c r="BF1030" s="232">
        <f>IF(N1030="snížená",J1030,0)</f>
        <v>0</v>
      </c>
      <c r="BG1030" s="232">
        <f>IF(N1030="zákl. přenesená",J1030,0)</f>
        <v>0</v>
      </c>
      <c r="BH1030" s="232">
        <f>IF(N1030="sníž. přenesená",J1030,0)</f>
        <v>0</v>
      </c>
      <c r="BI1030" s="232">
        <f>IF(N1030="nulová",J1030,0)</f>
        <v>0</v>
      </c>
      <c r="BJ1030" s="24" t="s">
        <v>24</v>
      </c>
      <c r="BK1030" s="232">
        <f>ROUND(I1030*H1030,2)</f>
        <v>0</v>
      </c>
      <c r="BL1030" s="24" t="s">
        <v>1311</v>
      </c>
      <c r="BM1030" s="24" t="s">
        <v>1312</v>
      </c>
    </row>
    <row r="1031" s="1" customFormat="1">
      <c r="B1031" s="46"/>
      <c r="C1031" s="74"/>
      <c r="D1031" s="233" t="s">
        <v>156</v>
      </c>
      <c r="E1031" s="74"/>
      <c r="F1031" s="234" t="s">
        <v>1313</v>
      </c>
      <c r="G1031" s="74"/>
      <c r="H1031" s="74"/>
      <c r="I1031" s="191"/>
      <c r="J1031" s="74"/>
      <c r="K1031" s="74"/>
      <c r="L1031" s="72"/>
      <c r="M1031" s="235"/>
      <c r="N1031" s="47"/>
      <c r="O1031" s="47"/>
      <c r="P1031" s="47"/>
      <c r="Q1031" s="47"/>
      <c r="R1031" s="47"/>
      <c r="S1031" s="47"/>
      <c r="T1031" s="95"/>
      <c r="AT1031" s="24" t="s">
        <v>156</v>
      </c>
      <c r="AU1031" s="24" t="s">
        <v>84</v>
      </c>
    </row>
    <row r="1032" s="11" customFormat="1">
      <c r="B1032" s="236"/>
      <c r="C1032" s="237"/>
      <c r="D1032" s="233" t="s">
        <v>158</v>
      </c>
      <c r="E1032" s="238" t="s">
        <v>22</v>
      </c>
      <c r="F1032" s="239" t="s">
        <v>24</v>
      </c>
      <c r="G1032" s="237"/>
      <c r="H1032" s="240">
        <v>1</v>
      </c>
      <c r="I1032" s="241"/>
      <c r="J1032" s="237"/>
      <c r="K1032" s="237"/>
      <c r="L1032" s="242"/>
      <c r="M1032" s="290"/>
      <c r="N1032" s="291"/>
      <c r="O1032" s="291"/>
      <c r="P1032" s="291"/>
      <c r="Q1032" s="291"/>
      <c r="R1032" s="291"/>
      <c r="S1032" s="291"/>
      <c r="T1032" s="292"/>
      <c r="AT1032" s="246" t="s">
        <v>158</v>
      </c>
      <c r="AU1032" s="246" t="s">
        <v>84</v>
      </c>
      <c r="AV1032" s="11" t="s">
        <v>84</v>
      </c>
      <c r="AW1032" s="11" t="s">
        <v>39</v>
      </c>
      <c r="AX1032" s="11" t="s">
        <v>24</v>
      </c>
      <c r="AY1032" s="246" t="s">
        <v>147</v>
      </c>
    </row>
    <row r="1033" s="1" customFormat="1" ht="6.96" customHeight="1">
      <c r="B1033" s="67"/>
      <c r="C1033" s="68"/>
      <c r="D1033" s="68"/>
      <c r="E1033" s="68"/>
      <c r="F1033" s="68"/>
      <c r="G1033" s="68"/>
      <c r="H1033" s="68"/>
      <c r="I1033" s="166"/>
      <c r="J1033" s="68"/>
      <c r="K1033" s="68"/>
      <c r="L1033" s="72"/>
    </row>
  </sheetData>
  <sheetProtection sheet="1" autoFilter="0" formatColumns="0" formatRows="0" objects="1" scenarios="1" spinCount="100000" saltValue="xWJ6SMFMSGGLoFyioktv49c60xoqpngXkm0oqa/N/0yiDG+XYhWKlLwyXAH7Bb+olowT3xaWfusNZ2V1uL9ueg==" hashValue="yLs63BpYtSRVs3tzeFm/rLUljUHIx6SEdms98VRD1BYzHzp+1H0Svw5Clel5NS3HRfK0UsqSMT9xsVbFRYTlpg==" algorithmName="SHA-512" password="CC35"/>
  <autoFilter ref="C99:K1032"/>
  <mergeCells count="10">
    <mergeCell ref="E7:H7"/>
    <mergeCell ref="E9:H9"/>
    <mergeCell ref="E24:H24"/>
    <mergeCell ref="E45:H45"/>
    <mergeCell ref="E47:H47"/>
    <mergeCell ref="J51:J52"/>
    <mergeCell ref="E90:H90"/>
    <mergeCell ref="E92:H92"/>
    <mergeCell ref="G1:H1"/>
    <mergeCell ref="L2:V2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94</v>
      </c>
      <c r="G1" s="139" t="s">
        <v>95</v>
      </c>
      <c r="H1" s="139"/>
      <c r="I1" s="140"/>
      <c r="J1" s="139" t="s">
        <v>96</v>
      </c>
      <c r="K1" s="138" t="s">
        <v>97</v>
      </c>
      <c r="L1" s="139" t="s">
        <v>98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87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99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Realizace úspor energie - SŠ Obchodu, řemesel a služeb Žamberk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100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1314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6" t="s">
        <v>23</v>
      </c>
      <c r="J11" s="35" t="s">
        <v>22</v>
      </c>
      <c r="K11" s="51"/>
    </row>
    <row r="12" s="1" customFormat="1" ht="14.4" customHeight="1">
      <c r="B12" s="46"/>
      <c r="C12" s="47"/>
      <c r="D12" s="40" t="s">
        <v>25</v>
      </c>
      <c r="E12" s="47"/>
      <c r="F12" s="35" t="s">
        <v>1315</v>
      </c>
      <c r="G12" s="47"/>
      <c r="H12" s="47"/>
      <c r="I12" s="146" t="s">
        <v>27</v>
      </c>
      <c r="J12" s="147" t="str">
        <f>'Rekapitulace stavby'!AN8</f>
        <v>10. 10. 2018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31</v>
      </c>
      <c r="E14" s="47"/>
      <c r="F14" s="47"/>
      <c r="G14" s="47"/>
      <c r="H14" s="47"/>
      <c r="I14" s="146" t="s">
        <v>32</v>
      </c>
      <c r="J14" s="35" t="s">
        <v>22</v>
      </c>
      <c r="K14" s="51"/>
    </row>
    <row r="15" s="1" customFormat="1" ht="18" customHeight="1">
      <c r="B15" s="46"/>
      <c r="C15" s="47"/>
      <c r="D15" s="47"/>
      <c r="E15" s="35" t="s">
        <v>1315</v>
      </c>
      <c r="F15" s="47"/>
      <c r="G15" s="47"/>
      <c r="H15" s="47"/>
      <c r="I15" s="146" t="s">
        <v>34</v>
      </c>
      <c r="J15" s="35" t="s">
        <v>22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35</v>
      </c>
      <c r="E17" s="47"/>
      <c r="F17" s="47"/>
      <c r="G17" s="47"/>
      <c r="H17" s="47"/>
      <c r="I17" s="146" t="s">
        <v>32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34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37</v>
      </c>
      <c r="E20" s="47"/>
      <c r="F20" s="47"/>
      <c r="G20" s="47"/>
      <c r="H20" s="47"/>
      <c r="I20" s="146" t="s">
        <v>32</v>
      </c>
      <c r="J20" s="35" t="s">
        <v>22</v>
      </c>
      <c r="K20" s="51"/>
    </row>
    <row r="21" s="1" customFormat="1" ht="18" customHeight="1">
      <c r="B21" s="46"/>
      <c r="C21" s="47"/>
      <c r="D21" s="47"/>
      <c r="E21" s="35" t="s">
        <v>1315</v>
      </c>
      <c r="F21" s="47"/>
      <c r="G21" s="47"/>
      <c r="H21" s="47"/>
      <c r="I21" s="146" t="s">
        <v>34</v>
      </c>
      <c r="J21" s="35" t="s">
        <v>22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22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41</v>
      </c>
      <c r="E27" s="47"/>
      <c r="F27" s="47"/>
      <c r="G27" s="47"/>
      <c r="H27" s="47"/>
      <c r="I27" s="144"/>
      <c r="J27" s="155">
        <f>ROUND(J86,2)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56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57">
        <f>ROUND(SUM(BE86:BE152), 2)</f>
        <v>0</v>
      </c>
      <c r="G30" s="47"/>
      <c r="H30" s="47"/>
      <c r="I30" s="158">
        <v>0.20999999999999999</v>
      </c>
      <c r="J30" s="157">
        <f>ROUND(ROUND((SUM(BE86:BE152)),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57">
        <f>ROUND(SUM(BF86:BF152), 2)</f>
        <v>0</v>
      </c>
      <c r="G31" s="47"/>
      <c r="H31" s="47"/>
      <c r="I31" s="158">
        <v>0.14999999999999999</v>
      </c>
      <c r="J31" s="157">
        <f>ROUND(ROUND((SUM(BF86:BF152)),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57">
        <f>ROUND(SUM(BG86:BG152),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57">
        <f>ROUND(SUM(BH86:BH152),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57">
        <f>ROUND(SUM(BI86:BI152),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51</v>
      </c>
      <c r="E36" s="98"/>
      <c r="F36" s="98"/>
      <c r="G36" s="161" t="s">
        <v>52</v>
      </c>
      <c r="H36" s="162" t="s">
        <v>53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102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Realizace úspor energie - SŠ Obchodu, řemesel a služeb Žamberk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100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S02 - Elektroinstalace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25</v>
      </c>
      <c r="D49" s="47"/>
      <c r="E49" s="47"/>
      <c r="F49" s="35" t="str">
        <f>F12</f>
        <v xml:space="preserve"> </v>
      </c>
      <c r="G49" s="47"/>
      <c r="H49" s="47"/>
      <c r="I49" s="146" t="s">
        <v>27</v>
      </c>
      <c r="J49" s="147" t="str">
        <f>IF(J12="","",J12)</f>
        <v>10. 10. 2018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31</v>
      </c>
      <c r="D51" s="47"/>
      <c r="E51" s="47"/>
      <c r="F51" s="35" t="str">
        <f>E15</f>
        <v xml:space="preserve"> </v>
      </c>
      <c r="G51" s="47"/>
      <c r="H51" s="47"/>
      <c r="I51" s="146" t="s">
        <v>37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35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103</v>
      </c>
      <c r="D54" s="159"/>
      <c r="E54" s="159"/>
      <c r="F54" s="159"/>
      <c r="G54" s="159"/>
      <c r="H54" s="159"/>
      <c r="I54" s="173"/>
      <c r="J54" s="174" t="s">
        <v>104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105</v>
      </c>
      <c r="D56" s="47"/>
      <c r="E56" s="47"/>
      <c r="F56" s="47"/>
      <c r="G56" s="47"/>
      <c r="H56" s="47"/>
      <c r="I56" s="144"/>
      <c r="J56" s="155">
        <f>J86</f>
        <v>0</v>
      </c>
      <c r="K56" s="51"/>
      <c r="AU56" s="24" t="s">
        <v>106</v>
      </c>
    </row>
    <row r="57" s="7" customFormat="1" ht="24.96" customHeight="1">
      <c r="B57" s="177"/>
      <c r="C57" s="178"/>
      <c r="D57" s="179" t="s">
        <v>107</v>
      </c>
      <c r="E57" s="180"/>
      <c r="F57" s="180"/>
      <c r="G57" s="180"/>
      <c r="H57" s="180"/>
      <c r="I57" s="181"/>
      <c r="J57" s="182">
        <f>J87</f>
        <v>0</v>
      </c>
      <c r="K57" s="183"/>
    </row>
    <row r="58" s="7" customFormat="1" ht="24.96" customHeight="1">
      <c r="B58" s="177"/>
      <c r="C58" s="178"/>
      <c r="D58" s="179" t="s">
        <v>116</v>
      </c>
      <c r="E58" s="180"/>
      <c r="F58" s="180"/>
      <c r="G58" s="180"/>
      <c r="H58" s="180"/>
      <c r="I58" s="181"/>
      <c r="J58" s="182">
        <f>J88</f>
        <v>0</v>
      </c>
      <c r="K58" s="183"/>
    </row>
    <row r="59" s="8" customFormat="1" ht="19.92" customHeight="1">
      <c r="B59" s="184"/>
      <c r="C59" s="185"/>
      <c r="D59" s="186" t="s">
        <v>1316</v>
      </c>
      <c r="E59" s="187"/>
      <c r="F59" s="187"/>
      <c r="G59" s="187"/>
      <c r="H59" s="187"/>
      <c r="I59" s="188"/>
      <c r="J59" s="189">
        <f>J89</f>
        <v>0</v>
      </c>
      <c r="K59" s="190"/>
    </row>
    <row r="60" s="8" customFormat="1" ht="19.92" customHeight="1">
      <c r="B60" s="184"/>
      <c r="C60" s="185"/>
      <c r="D60" s="186" t="s">
        <v>1317</v>
      </c>
      <c r="E60" s="187"/>
      <c r="F60" s="187"/>
      <c r="G60" s="187"/>
      <c r="H60" s="187"/>
      <c r="I60" s="188"/>
      <c r="J60" s="189">
        <f>J106</f>
        <v>0</v>
      </c>
      <c r="K60" s="190"/>
    </row>
    <row r="61" s="8" customFormat="1" ht="19.92" customHeight="1">
      <c r="B61" s="184"/>
      <c r="C61" s="185"/>
      <c r="D61" s="186" t="s">
        <v>1318</v>
      </c>
      <c r="E61" s="187"/>
      <c r="F61" s="187"/>
      <c r="G61" s="187"/>
      <c r="H61" s="187"/>
      <c r="I61" s="188"/>
      <c r="J61" s="189">
        <f>J119</f>
        <v>0</v>
      </c>
      <c r="K61" s="190"/>
    </row>
    <row r="62" s="8" customFormat="1" ht="19.92" customHeight="1">
      <c r="B62" s="184"/>
      <c r="C62" s="185"/>
      <c r="D62" s="186" t="s">
        <v>1319</v>
      </c>
      <c r="E62" s="187"/>
      <c r="F62" s="187"/>
      <c r="G62" s="187"/>
      <c r="H62" s="187"/>
      <c r="I62" s="188"/>
      <c r="J62" s="189">
        <f>J132</f>
        <v>0</v>
      </c>
      <c r="K62" s="190"/>
    </row>
    <row r="63" s="8" customFormat="1" ht="19.92" customHeight="1">
      <c r="B63" s="184"/>
      <c r="C63" s="185"/>
      <c r="D63" s="186" t="s">
        <v>1320</v>
      </c>
      <c r="E63" s="187"/>
      <c r="F63" s="187"/>
      <c r="G63" s="187"/>
      <c r="H63" s="187"/>
      <c r="I63" s="188"/>
      <c r="J63" s="189">
        <f>J137</f>
        <v>0</v>
      </c>
      <c r="K63" s="190"/>
    </row>
    <row r="64" s="7" customFormat="1" ht="24.96" customHeight="1">
      <c r="B64" s="177"/>
      <c r="C64" s="178"/>
      <c r="D64" s="179" t="s">
        <v>1321</v>
      </c>
      <c r="E64" s="180"/>
      <c r="F64" s="180"/>
      <c r="G64" s="180"/>
      <c r="H64" s="180"/>
      <c r="I64" s="181"/>
      <c r="J64" s="182">
        <f>J142</f>
        <v>0</v>
      </c>
      <c r="K64" s="183"/>
    </row>
    <row r="65" s="7" customFormat="1" ht="24.96" customHeight="1">
      <c r="B65" s="177"/>
      <c r="C65" s="178"/>
      <c r="D65" s="179" t="s">
        <v>129</v>
      </c>
      <c r="E65" s="180"/>
      <c r="F65" s="180"/>
      <c r="G65" s="180"/>
      <c r="H65" s="180"/>
      <c r="I65" s="181"/>
      <c r="J65" s="182">
        <f>J149</f>
        <v>0</v>
      </c>
      <c r="K65" s="183"/>
    </row>
    <row r="66" s="8" customFormat="1" ht="19.92" customHeight="1">
      <c r="B66" s="184"/>
      <c r="C66" s="185"/>
      <c r="D66" s="186" t="s">
        <v>130</v>
      </c>
      <c r="E66" s="187"/>
      <c r="F66" s="187"/>
      <c r="G66" s="187"/>
      <c r="H66" s="187"/>
      <c r="I66" s="188"/>
      <c r="J66" s="189">
        <f>J150</f>
        <v>0</v>
      </c>
      <c r="K66" s="190"/>
    </row>
    <row r="67" s="1" customFormat="1" ht="21.84" customHeight="1">
      <c r="B67" s="46"/>
      <c r="C67" s="47"/>
      <c r="D67" s="47"/>
      <c r="E67" s="47"/>
      <c r="F67" s="47"/>
      <c r="G67" s="47"/>
      <c r="H67" s="47"/>
      <c r="I67" s="144"/>
      <c r="J67" s="47"/>
      <c r="K67" s="51"/>
    </row>
    <row r="68" s="1" customFormat="1" ht="6.96" customHeight="1">
      <c r="B68" s="67"/>
      <c r="C68" s="68"/>
      <c r="D68" s="68"/>
      <c r="E68" s="68"/>
      <c r="F68" s="68"/>
      <c r="G68" s="68"/>
      <c r="H68" s="68"/>
      <c r="I68" s="166"/>
      <c r="J68" s="68"/>
      <c r="K68" s="69"/>
    </row>
    <row r="72" s="1" customFormat="1" ht="6.96" customHeight="1">
      <c r="B72" s="70"/>
      <c r="C72" s="71"/>
      <c r="D72" s="71"/>
      <c r="E72" s="71"/>
      <c r="F72" s="71"/>
      <c r="G72" s="71"/>
      <c r="H72" s="71"/>
      <c r="I72" s="169"/>
      <c r="J72" s="71"/>
      <c r="K72" s="71"/>
      <c r="L72" s="72"/>
    </row>
    <row r="73" s="1" customFormat="1" ht="36.96" customHeight="1">
      <c r="B73" s="46"/>
      <c r="C73" s="73" t="s">
        <v>131</v>
      </c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4.4" customHeight="1">
      <c r="B75" s="46"/>
      <c r="C75" s="76" t="s">
        <v>18</v>
      </c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6.5" customHeight="1">
      <c r="B76" s="46"/>
      <c r="C76" s="74"/>
      <c r="D76" s="74"/>
      <c r="E76" s="192" t="str">
        <f>E7</f>
        <v>Realizace úspor energie - SŠ Obchodu, řemesel a služeb Žamberk</v>
      </c>
      <c r="F76" s="76"/>
      <c r="G76" s="76"/>
      <c r="H76" s="76"/>
      <c r="I76" s="191"/>
      <c r="J76" s="74"/>
      <c r="K76" s="74"/>
      <c r="L76" s="72"/>
    </row>
    <row r="77" s="1" customFormat="1" ht="14.4" customHeight="1">
      <c r="B77" s="46"/>
      <c r="C77" s="76" t="s">
        <v>100</v>
      </c>
      <c r="D77" s="74"/>
      <c r="E77" s="74"/>
      <c r="F77" s="74"/>
      <c r="G77" s="74"/>
      <c r="H77" s="74"/>
      <c r="I77" s="191"/>
      <c r="J77" s="74"/>
      <c r="K77" s="74"/>
      <c r="L77" s="72"/>
    </row>
    <row r="78" s="1" customFormat="1" ht="17.25" customHeight="1">
      <c r="B78" s="46"/>
      <c r="C78" s="74"/>
      <c r="D78" s="74"/>
      <c r="E78" s="82" t="str">
        <f>E9</f>
        <v>S02 - Elektroinstalace</v>
      </c>
      <c r="F78" s="74"/>
      <c r="G78" s="74"/>
      <c r="H78" s="74"/>
      <c r="I78" s="191"/>
      <c r="J78" s="74"/>
      <c r="K78" s="74"/>
      <c r="L78" s="72"/>
    </row>
    <row r="79" s="1" customFormat="1" ht="6.96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1" customFormat="1" ht="18" customHeight="1">
      <c r="B80" s="46"/>
      <c r="C80" s="76" t="s">
        <v>25</v>
      </c>
      <c r="D80" s="74"/>
      <c r="E80" s="74"/>
      <c r="F80" s="193" t="str">
        <f>F12</f>
        <v xml:space="preserve"> </v>
      </c>
      <c r="G80" s="74"/>
      <c r="H80" s="74"/>
      <c r="I80" s="194" t="s">
        <v>27</v>
      </c>
      <c r="J80" s="85" t="str">
        <f>IF(J12="","",J12)</f>
        <v>10. 10. 2018</v>
      </c>
      <c r="K80" s="74"/>
      <c r="L80" s="72"/>
    </row>
    <row r="81" s="1" customFormat="1" ht="6.96" customHeight="1">
      <c r="B81" s="46"/>
      <c r="C81" s="74"/>
      <c r="D81" s="74"/>
      <c r="E81" s="74"/>
      <c r="F81" s="74"/>
      <c r="G81" s="74"/>
      <c r="H81" s="74"/>
      <c r="I81" s="191"/>
      <c r="J81" s="74"/>
      <c r="K81" s="74"/>
      <c r="L81" s="72"/>
    </row>
    <row r="82" s="1" customFormat="1">
      <c r="B82" s="46"/>
      <c r="C82" s="76" t="s">
        <v>31</v>
      </c>
      <c r="D82" s="74"/>
      <c r="E82" s="74"/>
      <c r="F82" s="193" t="str">
        <f>E15</f>
        <v xml:space="preserve"> </v>
      </c>
      <c r="G82" s="74"/>
      <c r="H82" s="74"/>
      <c r="I82" s="194" t="s">
        <v>37</v>
      </c>
      <c r="J82" s="193" t="str">
        <f>E21</f>
        <v xml:space="preserve"> </v>
      </c>
      <c r="K82" s="74"/>
      <c r="L82" s="72"/>
    </row>
    <row r="83" s="1" customFormat="1" ht="14.4" customHeight="1">
      <c r="B83" s="46"/>
      <c r="C83" s="76" t="s">
        <v>35</v>
      </c>
      <c r="D83" s="74"/>
      <c r="E83" s="74"/>
      <c r="F83" s="193" t="str">
        <f>IF(E18="","",E18)</f>
        <v/>
      </c>
      <c r="G83" s="74"/>
      <c r="H83" s="74"/>
      <c r="I83" s="191"/>
      <c r="J83" s="74"/>
      <c r="K83" s="74"/>
      <c r="L83" s="72"/>
    </row>
    <row r="84" s="1" customFormat="1" ht="10.32" customHeight="1">
      <c r="B84" s="46"/>
      <c r="C84" s="74"/>
      <c r="D84" s="74"/>
      <c r="E84" s="74"/>
      <c r="F84" s="74"/>
      <c r="G84" s="74"/>
      <c r="H84" s="74"/>
      <c r="I84" s="191"/>
      <c r="J84" s="74"/>
      <c r="K84" s="74"/>
      <c r="L84" s="72"/>
    </row>
    <row r="85" s="9" customFormat="1" ht="29.28" customHeight="1">
      <c r="B85" s="195"/>
      <c r="C85" s="196" t="s">
        <v>132</v>
      </c>
      <c r="D85" s="197" t="s">
        <v>60</v>
      </c>
      <c r="E85" s="197" t="s">
        <v>56</v>
      </c>
      <c r="F85" s="197" t="s">
        <v>133</v>
      </c>
      <c r="G85" s="197" t="s">
        <v>134</v>
      </c>
      <c r="H85" s="197" t="s">
        <v>135</v>
      </c>
      <c r="I85" s="198" t="s">
        <v>136</v>
      </c>
      <c r="J85" s="197" t="s">
        <v>104</v>
      </c>
      <c r="K85" s="199" t="s">
        <v>137</v>
      </c>
      <c r="L85" s="200"/>
      <c r="M85" s="102" t="s">
        <v>138</v>
      </c>
      <c r="N85" s="103" t="s">
        <v>45</v>
      </c>
      <c r="O85" s="103" t="s">
        <v>139</v>
      </c>
      <c r="P85" s="103" t="s">
        <v>140</v>
      </c>
      <c r="Q85" s="103" t="s">
        <v>141</v>
      </c>
      <c r="R85" s="103" t="s">
        <v>142</v>
      </c>
      <c r="S85" s="103" t="s">
        <v>143</v>
      </c>
      <c r="T85" s="104" t="s">
        <v>144</v>
      </c>
    </row>
    <row r="86" s="1" customFormat="1" ht="29.28" customHeight="1">
      <c r="B86" s="46"/>
      <c r="C86" s="108" t="s">
        <v>105</v>
      </c>
      <c r="D86" s="74"/>
      <c r="E86" s="74"/>
      <c r="F86" s="74"/>
      <c r="G86" s="74"/>
      <c r="H86" s="74"/>
      <c r="I86" s="191"/>
      <c r="J86" s="201">
        <f>BK86</f>
        <v>0</v>
      </c>
      <c r="K86" s="74"/>
      <c r="L86" s="72"/>
      <c r="M86" s="105"/>
      <c r="N86" s="106"/>
      <c r="O86" s="106"/>
      <c r="P86" s="202">
        <f>P87+P88+P142+P149</f>
        <v>0</v>
      </c>
      <c r="Q86" s="106"/>
      <c r="R86" s="202">
        <f>R87+R88+R142+R149</f>
        <v>10500.023574000001</v>
      </c>
      <c r="S86" s="106"/>
      <c r="T86" s="203">
        <f>T87+T88+T142+T149</f>
        <v>0</v>
      </c>
      <c r="AT86" s="24" t="s">
        <v>74</v>
      </c>
      <c r="AU86" s="24" t="s">
        <v>106</v>
      </c>
      <c r="BK86" s="204">
        <f>BK87+BK88+BK142+BK149</f>
        <v>0</v>
      </c>
    </row>
    <row r="87" s="10" customFormat="1" ht="37.44001" customHeight="1">
      <c r="B87" s="205"/>
      <c r="C87" s="206"/>
      <c r="D87" s="207" t="s">
        <v>74</v>
      </c>
      <c r="E87" s="208" t="s">
        <v>145</v>
      </c>
      <c r="F87" s="208" t="s">
        <v>146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v>0</v>
      </c>
      <c r="Q87" s="213"/>
      <c r="R87" s="214">
        <v>0</v>
      </c>
      <c r="S87" s="213"/>
      <c r="T87" s="215">
        <v>0</v>
      </c>
      <c r="AR87" s="216" t="s">
        <v>24</v>
      </c>
      <c r="AT87" s="217" t="s">
        <v>74</v>
      </c>
      <c r="AU87" s="217" t="s">
        <v>75</v>
      </c>
      <c r="AY87" s="216" t="s">
        <v>147</v>
      </c>
      <c r="BK87" s="218">
        <v>0</v>
      </c>
    </row>
    <row r="88" s="10" customFormat="1" ht="24.96" customHeight="1">
      <c r="B88" s="205"/>
      <c r="C88" s="206"/>
      <c r="D88" s="207" t="s">
        <v>74</v>
      </c>
      <c r="E88" s="208" t="s">
        <v>575</v>
      </c>
      <c r="F88" s="208" t="s">
        <v>576</v>
      </c>
      <c r="G88" s="206"/>
      <c r="H88" s="206"/>
      <c r="I88" s="209"/>
      <c r="J88" s="210">
        <f>BK88</f>
        <v>0</v>
      </c>
      <c r="K88" s="206"/>
      <c r="L88" s="211"/>
      <c r="M88" s="212"/>
      <c r="N88" s="213"/>
      <c r="O88" s="213"/>
      <c r="P88" s="214">
        <f>P89+P106+P119+P132+P137</f>
        <v>0</v>
      </c>
      <c r="Q88" s="213"/>
      <c r="R88" s="214">
        <f>R89+R106+R119+R132+R137</f>
        <v>0.023573999999999998</v>
      </c>
      <c r="S88" s="213"/>
      <c r="T88" s="215">
        <f>T89+T106+T119+T132+T137</f>
        <v>0</v>
      </c>
      <c r="AR88" s="216" t="s">
        <v>84</v>
      </c>
      <c r="AT88" s="217" t="s">
        <v>74</v>
      </c>
      <c r="AU88" s="217" t="s">
        <v>75</v>
      </c>
      <c r="AY88" s="216" t="s">
        <v>147</v>
      </c>
      <c r="BK88" s="218">
        <f>BK89+BK106+BK119+BK132+BK137</f>
        <v>0</v>
      </c>
    </row>
    <row r="89" s="10" customFormat="1" ht="19.92" customHeight="1">
      <c r="B89" s="205"/>
      <c r="C89" s="206"/>
      <c r="D89" s="207" t="s">
        <v>74</v>
      </c>
      <c r="E89" s="219" t="s">
        <v>1322</v>
      </c>
      <c r="F89" s="219" t="s">
        <v>1323</v>
      </c>
      <c r="G89" s="206"/>
      <c r="H89" s="206"/>
      <c r="I89" s="209"/>
      <c r="J89" s="220">
        <f>BK89</f>
        <v>0</v>
      </c>
      <c r="K89" s="206"/>
      <c r="L89" s="211"/>
      <c r="M89" s="212"/>
      <c r="N89" s="213"/>
      <c r="O89" s="213"/>
      <c r="P89" s="214">
        <f>SUM(P90:P105)</f>
        <v>0</v>
      </c>
      <c r="Q89" s="213"/>
      <c r="R89" s="214">
        <f>SUM(R90:R105)</f>
        <v>0.0010400000000000001</v>
      </c>
      <c r="S89" s="213"/>
      <c r="T89" s="215">
        <f>SUM(T90:T105)</f>
        <v>0</v>
      </c>
      <c r="AR89" s="216" t="s">
        <v>84</v>
      </c>
      <c r="AT89" s="217" t="s">
        <v>74</v>
      </c>
      <c r="AU89" s="217" t="s">
        <v>24</v>
      </c>
      <c r="AY89" s="216" t="s">
        <v>147</v>
      </c>
      <c r="BK89" s="218">
        <f>SUM(BK90:BK105)</f>
        <v>0</v>
      </c>
    </row>
    <row r="90" s="1" customFormat="1" ht="25.5" customHeight="1">
      <c r="B90" s="46"/>
      <c r="C90" s="221" t="s">
        <v>24</v>
      </c>
      <c r="D90" s="221" t="s">
        <v>149</v>
      </c>
      <c r="E90" s="222" t="s">
        <v>1324</v>
      </c>
      <c r="F90" s="223" t="s">
        <v>1325</v>
      </c>
      <c r="G90" s="224" t="s">
        <v>187</v>
      </c>
      <c r="H90" s="225">
        <v>1</v>
      </c>
      <c r="I90" s="226"/>
      <c r="J90" s="227">
        <f>ROUND(I90*H90,2)</f>
        <v>0</v>
      </c>
      <c r="K90" s="223" t="s">
        <v>1326</v>
      </c>
      <c r="L90" s="72"/>
      <c r="M90" s="228" t="s">
        <v>22</v>
      </c>
      <c r="N90" s="229" t="s">
        <v>46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245</v>
      </c>
      <c r="AT90" s="24" t="s">
        <v>149</v>
      </c>
      <c r="AU90" s="24" t="s">
        <v>84</v>
      </c>
      <c r="AY90" s="24" t="s">
        <v>147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24</v>
      </c>
      <c r="BK90" s="232">
        <f>ROUND(I90*H90,2)</f>
        <v>0</v>
      </c>
      <c r="BL90" s="24" t="s">
        <v>245</v>
      </c>
      <c r="BM90" s="24" t="s">
        <v>1327</v>
      </c>
    </row>
    <row r="91" s="1" customFormat="1">
      <c r="B91" s="46"/>
      <c r="C91" s="74"/>
      <c r="D91" s="233" t="s">
        <v>156</v>
      </c>
      <c r="E91" s="74"/>
      <c r="F91" s="234" t="s">
        <v>1325</v>
      </c>
      <c r="G91" s="74"/>
      <c r="H91" s="74"/>
      <c r="I91" s="191"/>
      <c r="J91" s="74"/>
      <c r="K91" s="74"/>
      <c r="L91" s="72"/>
      <c r="M91" s="235"/>
      <c r="N91" s="47"/>
      <c r="O91" s="47"/>
      <c r="P91" s="47"/>
      <c r="Q91" s="47"/>
      <c r="R91" s="47"/>
      <c r="S91" s="47"/>
      <c r="T91" s="95"/>
      <c r="AT91" s="24" t="s">
        <v>156</v>
      </c>
      <c r="AU91" s="24" t="s">
        <v>84</v>
      </c>
    </row>
    <row r="92" s="1" customFormat="1" ht="25.5" customHeight="1">
      <c r="B92" s="46"/>
      <c r="C92" s="258" t="s">
        <v>84</v>
      </c>
      <c r="D92" s="258" t="s">
        <v>235</v>
      </c>
      <c r="E92" s="259" t="s">
        <v>1328</v>
      </c>
      <c r="F92" s="260" t="s">
        <v>1329</v>
      </c>
      <c r="G92" s="261" t="s">
        <v>1330</v>
      </c>
      <c r="H92" s="262">
        <v>1</v>
      </c>
      <c r="I92" s="263"/>
      <c r="J92" s="264">
        <f>ROUND(I92*H92,2)</f>
        <v>0</v>
      </c>
      <c r="K92" s="260" t="s">
        <v>1331</v>
      </c>
      <c r="L92" s="265"/>
      <c r="M92" s="266" t="s">
        <v>22</v>
      </c>
      <c r="N92" s="267" t="s">
        <v>46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372</v>
      </c>
      <c r="AT92" s="24" t="s">
        <v>235</v>
      </c>
      <c r="AU92" s="24" t="s">
        <v>84</v>
      </c>
      <c r="AY92" s="24" t="s">
        <v>147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24</v>
      </c>
      <c r="BK92" s="232">
        <f>ROUND(I92*H92,2)</f>
        <v>0</v>
      </c>
      <c r="BL92" s="24" t="s">
        <v>245</v>
      </c>
      <c r="BM92" s="24" t="s">
        <v>1332</v>
      </c>
    </row>
    <row r="93" s="1" customFormat="1">
      <c r="B93" s="46"/>
      <c r="C93" s="74"/>
      <c r="D93" s="233" t="s">
        <v>156</v>
      </c>
      <c r="E93" s="74"/>
      <c r="F93" s="234" t="s">
        <v>1329</v>
      </c>
      <c r="G93" s="74"/>
      <c r="H93" s="74"/>
      <c r="I93" s="191"/>
      <c r="J93" s="74"/>
      <c r="K93" s="74"/>
      <c r="L93" s="72"/>
      <c r="M93" s="235"/>
      <c r="N93" s="47"/>
      <c r="O93" s="47"/>
      <c r="P93" s="47"/>
      <c r="Q93" s="47"/>
      <c r="R93" s="47"/>
      <c r="S93" s="47"/>
      <c r="T93" s="95"/>
      <c r="AT93" s="24" t="s">
        <v>156</v>
      </c>
      <c r="AU93" s="24" t="s">
        <v>84</v>
      </c>
    </row>
    <row r="94" s="1" customFormat="1" ht="16.5" customHeight="1">
      <c r="B94" s="46"/>
      <c r="C94" s="221" t="s">
        <v>167</v>
      </c>
      <c r="D94" s="221" t="s">
        <v>149</v>
      </c>
      <c r="E94" s="222" t="s">
        <v>1333</v>
      </c>
      <c r="F94" s="223" t="s">
        <v>1334</v>
      </c>
      <c r="G94" s="224" t="s">
        <v>187</v>
      </c>
      <c r="H94" s="225">
        <v>2</v>
      </c>
      <c r="I94" s="226"/>
      <c r="J94" s="227">
        <f>ROUND(I94*H94,2)</f>
        <v>0</v>
      </c>
      <c r="K94" s="223" t="s">
        <v>1326</v>
      </c>
      <c r="L94" s="72"/>
      <c r="M94" s="228" t="s">
        <v>22</v>
      </c>
      <c r="N94" s="229" t="s">
        <v>46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245</v>
      </c>
      <c r="AT94" s="24" t="s">
        <v>149</v>
      </c>
      <c r="AU94" s="24" t="s">
        <v>84</v>
      </c>
      <c r="AY94" s="24" t="s">
        <v>147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24</v>
      </c>
      <c r="BK94" s="232">
        <f>ROUND(I94*H94,2)</f>
        <v>0</v>
      </c>
      <c r="BL94" s="24" t="s">
        <v>245</v>
      </c>
      <c r="BM94" s="24" t="s">
        <v>1335</v>
      </c>
    </row>
    <row r="95" s="1" customFormat="1">
      <c r="B95" s="46"/>
      <c r="C95" s="74"/>
      <c r="D95" s="233" t="s">
        <v>156</v>
      </c>
      <c r="E95" s="74"/>
      <c r="F95" s="234" t="s">
        <v>1334</v>
      </c>
      <c r="G95" s="74"/>
      <c r="H95" s="74"/>
      <c r="I95" s="191"/>
      <c r="J95" s="74"/>
      <c r="K95" s="74"/>
      <c r="L95" s="72"/>
      <c r="M95" s="235"/>
      <c r="N95" s="47"/>
      <c r="O95" s="47"/>
      <c r="P95" s="47"/>
      <c r="Q95" s="47"/>
      <c r="R95" s="47"/>
      <c r="S95" s="47"/>
      <c r="T95" s="95"/>
      <c r="AT95" s="24" t="s">
        <v>156</v>
      </c>
      <c r="AU95" s="24" t="s">
        <v>84</v>
      </c>
    </row>
    <row r="96" s="1" customFormat="1" ht="16.5" customHeight="1">
      <c r="B96" s="46"/>
      <c r="C96" s="258" t="s">
        <v>154</v>
      </c>
      <c r="D96" s="258" t="s">
        <v>235</v>
      </c>
      <c r="E96" s="259" t="s">
        <v>1336</v>
      </c>
      <c r="F96" s="260" t="s">
        <v>1337</v>
      </c>
      <c r="G96" s="261" t="s">
        <v>187</v>
      </c>
      <c r="H96" s="262">
        <v>2</v>
      </c>
      <c r="I96" s="263"/>
      <c r="J96" s="264">
        <f>ROUND(I96*H96,2)</f>
        <v>0</v>
      </c>
      <c r="K96" s="260" t="s">
        <v>1326</v>
      </c>
      <c r="L96" s="265"/>
      <c r="M96" s="266" t="s">
        <v>22</v>
      </c>
      <c r="N96" s="267" t="s">
        <v>46</v>
      </c>
      <c r="O96" s="47"/>
      <c r="P96" s="230">
        <f>O96*H96</f>
        <v>0</v>
      </c>
      <c r="Q96" s="230">
        <v>0.00040000000000000002</v>
      </c>
      <c r="R96" s="230">
        <f>Q96*H96</f>
        <v>0.00080000000000000004</v>
      </c>
      <c r="S96" s="230">
        <v>0</v>
      </c>
      <c r="T96" s="231">
        <f>S96*H96</f>
        <v>0</v>
      </c>
      <c r="AR96" s="24" t="s">
        <v>1009</v>
      </c>
      <c r="AT96" s="24" t="s">
        <v>235</v>
      </c>
      <c r="AU96" s="24" t="s">
        <v>84</v>
      </c>
      <c r="AY96" s="24" t="s">
        <v>147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24</v>
      </c>
      <c r="BK96" s="232">
        <f>ROUND(I96*H96,2)</f>
        <v>0</v>
      </c>
      <c r="BL96" s="24" t="s">
        <v>1009</v>
      </c>
      <c r="BM96" s="24" t="s">
        <v>1338</v>
      </c>
    </row>
    <row r="97" s="1" customFormat="1">
      <c r="B97" s="46"/>
      <c r="C97" s="74"/>
      <c r="D97" s="233" t="s">
        <v>156</v>
      </c>
      <c r="E97" s="74"/>
      <c r="F97" s="234" t="s">
        <v>1337</v>
      </c>
      <c r="G97" s="74"/>
      <c r="H97" s="74"/>
      <c r="I97" s="191"/>
      <c r="J97" s="74"/>
      <c r="K97" s="74"/>
      <c r="L97" s="72"/>
      <c r="M97" s="235"/>
      <c r="N97" s="47"/>
      <c r="O97" s="47"/>
      <c r="P97" s="47"/>
      <c r="Q97" s="47"/>
      <c r="R97" s="47"/>
      <c r="S97" s="47"/>
      <c r="T97" s="95"/>
      <c r="AT97" s="24" t="s">
        <v>156</v>
      </c>
      <c r="AU97" s="24" t="s">
        <v>84</v>
      </c>
    </row>
    <row r="98" s="1" customFormat="1" ht="25.5" customHeight="1">
      <c r="B98" s="46"/>
      <c r="C98" s="221" t="s">
        <v>177</v>
      </c>
      <c r="D98" s="221" t="s">
        <v>149</v>
      </c>
      <c r="E98" s="222" t="s">
        <v>1339</v>
      </c>
      <c r="F98" s="223" t="s">
        <v>1340</v>
      </c>
      <c r="G98" s="224" t="s">
        <v>187</v>
      </c>
      <c r="H98" s="225">
        <v>1</v>
      </c>
      <c r="I98" s="226"/>
      <c r="J98" s="227">
        <f>ROUND(I98*H98,2)</f>
        <v>0</v>
      </c>
      <c r="K98" s="223" t="s">
        <v>1326</v>
      </c>
      <c r="L98" s="72"/>
      <c r="M98" s="228" t="s">
        <v>22</v>
      </c>
      <c r="N98" s="229" t="s">
        <v>46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245</v>
      </c>
      <c r="AT98" s="24" t="s">
        <v>149</v>
      </c>
      <c r="AU98" s="24" t="s">
        <v>84</v>
      </c>
      <c r="AY98" s="24" t="s">
        <v>147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24</v>
      </c>
      <c r="BK98" s="232">
        <f>ROUND(I98*H98,2)</f>
        <v>0</v>
      </c>
      <c r="BL98" s="24" t="s">
        <v>245</v>
      </c>
      <c r="BM98" s="24" t="s">
        <v>1341</v>
      </c>
    </row>
    <row r="99" s="1" customFormat="1">
      <c r="B99" s="46"/>
      <c r="C99" s="74"/>
      <c r="D99" s="233" t="s">
        <v>156</v>
      </c>
      <c r="E99" s="74"/>
      <c r="F99" s="234" t="s">
        <v>1340</v>
      </c>
      <c r="G99" s="74"/>
      <c r="H99" s="74"/>
      <c r="I99" s="191"/>
      <c r="J99" s="74"/>
      <c r="K99" s="74"/>
      <c r="L99" s="72"/>
      <c r="M99" s="235"/>
      <c r="N99" s="47"/>
      <c r="O99" s="47"/>
      <c r="P99" s="47"/>
      <c r="Q99" s="47"/>
      <c r="R99" s="47"/>
      <c r="S99" s="47"/>
      <c r="T99" s="95"/>
      <c r="AT99" s="24" t="s">
        <v>156</v>
      </c>
      <c r="AU99" s="24" t="s">
        <v>84</v>
      </c>
    </row>
    <row r="100" s="1" customFormat="1" ht="16.5" customHeight="1">
      <c r="B100" s="46"/>
      <c r="C100" s="258" t="s">
        <v>184</v>
      </c>
      <c r="D100" s="258" t="s">
        <v>235</v>
      </c>
      <c r="E100" s="259" t="s">
        <v>1342</v>
      </c>
      <c r="F100" s="260" t="s">
        <v>1343</v>
      </c>
      <c r="G100" s="261" t="s">
        <v>187</v>
      </c>
      <c r="H100" s="262">
        <v>1</v>
      </c>
      <c r="I100" s="263"/>
      <c r="J100" s="264">
        <f>ROUND(I100*H100,2)</f>
        <v>0</v>
      </c>
      <c r="K100" s="260" t="s">
        <v>1331</v>
      </c>
      <c r="L100" s="265"/>
      <c r="M100" s="266" t="s">
        <v>22</v>
      </c>
      <c r="N100" s="267" t="s">
        <v>46</v>
      </c>
      <c r="O100" s="47"/>
      <c r="P100" s="230">
        <f>O100*H100</f>
        <v>0</v>
      </c>
      <c r="Q100" s="230">
        <v>0.00024000000000000001</v>
      </c>
      <c r="R100" s="230">
        <f>Q100*H100</f>
        <v>0.00024000000000000001</v>
      </c>
      <c r="S100" s="230">
        <v>0</v>
      </c>
      <c r="T100" s="231">
        <f>S100*H100</f>
        <v>0</v>
      </c>
      <c r="AR100" s="24" t="s">
        <v>372</v>
      </c>
      <c r="AT100" s="24" t="s">
        <v>235</v>
      </c>
      <c r="AU100" s="24" t="s">
        <v>84</v>
      </c>
      <c r="AY100" s="24" t="s">
        <v>147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24</v>
      </c>
      <c r="BK100" s="232">
        <f>ROUND(I100*H100,2)</f>
        <v>0</v>
      </c>
      <c r="BL100" s="24" t="s">
        <v>245</v>
      </c>
      <c r="BM100" s="24" t="s">
        <v>1344</v>
      </c>
    </row>
    <row r="101" s="1" customFormat="1">
      <c r="B101" s="46"/>
      <c r="C101" s="74"/>
      <c r="D101" s="233" t="s">
        <v>156</v>
      </c>
      <c r="E101" s="74"/>
      <c r="F101" s="234" t="s">
        <v>1343</v>
      </c>
      <c r="G101" s="74"/>
      <c r="H101" s="74"/>
      <c r="I101" s="191"/>
      <c r="J101" s="74"/>
      <c r="K101" s="74"/>
      <c r="L101" s="72"/>
      <c r="M101" s="235"/>
      <c r="N101" s="47"/>
      <c r="O101" s="47"/>
      <c r="P101" s="47"/>
      <c r="Q101" s="47"/>
      <c r="R101" s="47"/>
      <c r="S101" s="47"/>
      <c r="T101" s="95"/>
      <c r="AT101" s="24" t="s">
        <v>156</v>
      </c>
      <c r="AU101" s="24" t="s">
        <v>84</v>
      </c>
    </row>
    <row r="102" s="1" customFormat="1" ht="25.5" customHeight="1">
      <c r="B102" s="46"/>
      <c r="C102" s="221" t="s">
        <v>191</v>
      </c>
      <c r="D102" s="221" t="s">
        <v>149</v>
      </c>
      <c r="E102" s="222" t="s">
        <v>1345</v>
      </c>
      <c r="F102" s="223" t="s">
        <v>1346</v>
      </c>
      <c r="G102" s="224" t="s">
        <v>187</v>
      </c>
      <c r="H102" s="225">
        <v>1</v>
      </c>
      <c r="I102" s="226"/>
      <c r="J102" s="227">
        <f>ROUND(I102*H102,2)</f>
        <v>0</v>
      </c>
      <c r="K102" s="223" t="s">
        <v>1326</v>
      </c>
      <c r="L102" s="72"/>
      <c r="M102" s="228" t="s">
        <v>22</v>
      </c>
      <c r="N102" s="229" t="s">
        <v>46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245</v>
      </c>
      <c r="AT102" s="24" t="s">
        <v>149</v>
      </c>
      <c r="AU102" s="24" t="s">
        <v>84</v>
      </c>
      <c r="AY102" s="24" t="s">
        <v>147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24</v>
      </c>
      <c r="BK102" s="232">
        <f>ROUND(I102*H102,2)</f>
        <v>0</v>
      </c>
      <c r="BL102" s="24" t="s">
        <v>245</v>
      </c>
      <c r="BM102" s="24" t="s">
        <v>1347</v>
      </c>
    </row>
    <row r="103" s="1" customFormat="1">
      <c r="B103" s="46"/>
      <c r="C103" s="74"/>
      <c r="D103" s="233" t="s">
        <v>156</v>
      </c>
      <c r="E103" s="74"/>
      <c r="F103" s="234" t="s">
        <v>1346</v>
      </c>
      <c r="G103" s="74"/>
      <c r="H103" s="74"/>
      <c r="I103" s="191"/>
      <c r="J103" s="74"/>
      <c r="K103" s="74"/>
      <c r="L103" s="72"/>
      <c r="M103" s="235"/>
      <c r="N103" s="47"/>
      <c r="O103" s="47"/>
      <c r="P103" s="47"/>
      <c r="Q103" s="47"/>
      <c r="R103" s="47"/>
      <c r="S103" s="47"/>
      <c r="T103" s="95"/>
      <c r="AT103" s="24" t="s">
        <v>156</v>
      </c>
      <c r="AU103" s="24" t="s">
        <v>84</v>
      </c>
    </row>
    <row r="104" s="1" customFormat="1" ht="16.5" customHeight="1">
      <c r="B104" s="46"/>
      <c r="C104" s="258" t="s">
        <v>198</v>
      </c>
      <c r="D104" s="258" t="s">
        <v>235</v>
      </c>
      <c r="E104" s="259" t="s">
        <v>1348</v>
      </c>
      <c r="F104" s="260" t="s">
        <v>1349</v>
      </c>
      <c r="G104" s="261" t="s">
        <v>1330</v>
      </c>
      <c r="H104" s="262">
        <v>1</v>
      </c>
      <c r="I104" s="263"/>
      <c r="J104" s="264">
        <f>ROUND(I104*H104,2)</f>
        <v>0</v>
      </c>
      <c r="K104" s="260" t="s">
        <v>1331</v>
      </c>
      <c r="L104" s="265"/>
      <c r="M104" s="266" t="s">
        <v>22</v>
      </c>
      <c r="N104" s="267" t="s">
        <v>46</v>
      </c>
      <c r="O104" s="47"/>
      <c r="P104" s="230">
        <f>O104*H104</f>
        <v>0</v>
      </c>
      <c r="Q104" s="230">
        <v>0</v>
      </c>
      <c r="R104" s="230">
        <f>Q104*H104</f>
        <v>0</v>
      </c>
      <c r="S104" s="230">
        <v>0</v>
      </c>
      <c r="T104" s="231">
        <f>S104*H104</f>
        <v>0</v>
      </c>
      <c r="AR104" s="24" t="s">
        <v>372</v>
      </c>
      <c r="AT104" s="24" t="s">
        <v>235</v>
      </c>
      <c r="AU104" s="24" t="s">
        <v>84</v>
      </c>
      <c r="AY104" s="24" t="s">
        <v>147</v>
      </c>
      <c r="BE104" s="232">
        <f>IF(N104="základní",J104,0)</f>
        <v>0</v>
      </c>
      <c r="BF104" s="232">
        <f>IF(N104="snížená",J104,0)</f>
        <v>0</v>
      </c>
      <c r="BG104" s="232">
        <f>IF(N104="zákl. přenesená",J104,0)</f>
        <v>0</v>
      </c>
      <c r="BH104" s="232">
        <f>IF(N104="sníž. přenesená",J104,0)</f>
        <v>0</v>
      </c>
      <c r="BI104" s="232">
        <f>IF(N104="nulová",J104,0)</f>
        <v>0</v>
      </c>
      <c r="BJ104" s="24" t="s">
        <v>24</v>
      </c>
      <c r="BK104" s="232">
        <f>ROUND(I104*H104,2)</f>
        <v>0</v>
      </c>
      <c r="BL104" s="24" t="s">
        <v>245</v>
      </c>
      <c r="BM104" s="24" t="s">
        <v>1350</v>
      </c>
    </row>
    <row r="105" s="1" customFormat="1">
      <c r="B105" s="46"/>
      <c r="C105" s="74"/>
      <c r="D105" s="233" t="s">
        <v>156</v>
      </c>
      <c r="E105" s="74"/>
      <c r="F105" s="234" t="s">
        <v>1349</v>
      </c>
      <c r="G105" s="74"/>
      <c r="H105" s="74"/>
      <c r="I105" s="191"/>
      <c r="J105" s="74"/>
      <c r="K105" s="74"/>
      <c r="L105" s="72"/>
      <c r="M105" s="235"/>
      <c r="N105" s="47"/>
      <c r="O105" s="47"/>
      <c r="P105" s="47"/>
      <c r="Q105" s="47"/>
      <c r="R105" s="47"/>
      <c r="S105" s="47"/>
      <c r="T105" s="95"/>
      <c r="AT105" s="24" t="s">
        <v>156</v>
      </c>
      <c r="AU105" s="24" t="s">
        <v>84</v>
      </c>
    </row>
    <row r="106" s="10" customFormat="1" ht="29.88" customHeight="1">
      <c r="B106" s="205"/>
      <c r="C106" s="206"/>
      <c r="D106" s="207" t="s">
        <v>74</v>
      </c>
      <c r="E106" s="219" t="s">
        <v>1351</v>
      </c>
      <c r="F106" s="219" t="s">
        <v>1352</v>
      </c>
      <c r="G106" s="206"/>
      <c r="H106" s="206"/>
      <c r="I106" s="209"/>
      <c r="J106" s="220">
        <f>BK106</f>
        <v>0</v>
      </c>
      <c r="K106" s="206"/>
      <c r="L106" s="211"/>
      <c r="M106" s="212"/>
      <c r="N106" s="213"/>
      <c r="O106" s="213"/>
      <c r="P106" s="214">
        <f>SUM(P107:P118)</f>
        <v>0</v>
      </c>
      <c r="Q106" s="213"/>
      <c r="R106" s="214">
        <f>SUM(R107:R118)</f>
        <v>0.0071839999999999994</v>
      </c>
      <c r="S106" s="213"/>
      <c r="T106" s="215">
        <f>SUM(T107:T118)</f>
        <v>0</v>
      </c>
      <c r="AR106" s="216" t="s">
        <v>84</v>
      </c>
      <c r="AT106" s="217" t="s">
        <v>74</v>
      </c>
      <c r="AU106" s="217" t="s">
        <v>24</v>
      </c>
      <c r="AY106" s="216" t="s">
        <v>147</v>
      </c>
      <c r="BK106" s="218">
        <f>SUM(BK107:BK118)</f>
        <v>0</v>
      </c>
    </row>
    <row r="107" s="1" customFormat="1" ht="25.5" customHeight="1">
      <c r="B107" s="46"/>
      <c r="C107" s="221" t="s">
        <v>206</v>
      </c>
      <c r="D107" s="221" t="s">
        <v>149</v>
      </c>
      <c r="E107" s="222" t="s">
        <v>1353</v>
      </c>
      <c r="F107" s="223" t="s">
        <v>1354</v>
      </c>
      <c r="G107" s="224" t="s">
        <v>277</v>
      </c>
      <c r="H107" s="225">
        <v>40</v>
      </c>
      <c r="I107" s="226"/>
      <c r="J107" s="227">
        <f>ROUND(I107*H107,2)</f>
        <v>0</v>
      </c>
      <c r="K107" s="223" t="s">
        <v>1326</v>
      </c>
      <c r="L107" s="72"/>
      <c r="M107" s="228" t="s">
        <v>22</v>
      </c>
      <c r="N107" s="229" t="s">
        <v>46</v>
      </c>
      <c r="O107" s="47"/>
      <c r="P107" s="230">
        <f>O107*H107</f>
        <v>0</v>
      </c>
      <c r="Q107" s="230">
        <v>0</v>
      </c>
      <c r="R107" s="230">
        <f>Q107*H107</f>
        <v>0</v>
      </c>
      <c r="S107" s="230">
        <v>0</v>
      </c>
      <c r="T107" s="231">
        <f>S107*H107</f>
        <v>0</v>
      </c>
      <c r="AR107" s="24" t="s">
        <v>245</v>
      </c>
      <c r="AT107" s="24" t="s">
        <v>149</v>
      </c>
      <c r="AU107" s="24" t="s">
        <v>84</v>
      </c>
      <c r="AY107" s="24" t="s">
        <v>147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24</v>
      </c>
      <c r="BK107" s="232">
        <f>ROUND(I107*H107,2)</f>
        <v>0</v>
      </c>
      <c r="BL107" s="24" t="s">
        <v>245</v>
      </c>
      <c r="BM107" s="24" t="s">
        <v>1355</v>
      </c>
    </row>
    <row r="108" s="1" customFormat="1">
      <c r="B108" s="46"/>
      <c r="C108" s="74"/>
      <c r="D108" s="233" t="s">
        <v>156</v>
      </c>
      <c r="E108" s="74"/>
      <c r="F108" s="234" t="s">
        <v>1354</v>
      </c>
      <c r="G108" s="74"/>
      <c r="H108" s="74"/>
      <c r="I108" s="191"/>
      <c r="J108" s="74"/>
      <c r="K108" s="74"/>
      <c r="L108" s="72"/>
      <c r="M108" s="235"/>
      <c r="N108" s="47"/>
      <c r="O108" s="47"/>
      <c r="P108" s="47"/>
      <c r="Q108" s="47"/>
      <c r="R108" s="47"/>
      <c r="S108" s="47"/>
      <c r="T108" s="95"/>
      <c r="AT108" s="24" t="s">
        <v>156</v>
      </c>
      <c r="AU108" s="24" t="s">
        <v>84</v>
      </c>
    </row>
    <row r="109" s="1" customFormat="1" ht="16.5" customHeight="1">
      <c r="B109" s="46"/>
      <c r="C109" s="258" t="s">
        <v>29</v>
      </c>
      <c r="D109" s="258" t="s">
        <v>235</v>
      </c>
      <c r="E109" s="259" t="s">
        <v>1356</v>
      </c>
      <c r="F109" s="260" t="s">
        <v>1357</v>
      </c>
      <c r="G109" s="261" t="s">
        <v>277</v>
      </c>
      <c r="H109" s="262">
        <v>40</v>
      </c>
      <c r="I109" s="263"/>
      <c r="J109" s="264">
        <f>ROUND(I109*H109,2)</f>
        <v>0</v>
      </c>
      <c r="K109" s="260" t="s">
        <v>1326</v>
      </c>
      <c r="L109" s="265"/>
      <c r="M109" s="266" t="s">
        <v>22</v>
      </c>
      <c r="N109" s="267" t="s">
        <v>46</v>
      </c>
      <c r="O109" s="47"/>
      <c r="P109" s="230">
        <f>O109*H109</f>
        <v>0</v>
      </c>
      <c r="Q109" s="230">
        <v>0.00010399999999999999</v>
      </c>
      <c r="R109" s="230">
        <f>Q109*H109</f>
        <v>0.0041599999999999996</v>
      </c>
      <c r="S109" s="230">
        <v>0</v>
      </c>
      <c r="T109" s="231">
        <f>S109*H109</f>
        <v>0</v>
      </c>
      <c r="AR109" s="24" t="s">
        <v>372</v>
      </c>
      <c r="AT109" s="24" t="s">
        <v>235</v>
      </c>
      <c r="AU109" s="24" t="s">
        <v>84</v>
      </c>
      <c r="AY109" s="24" t="s">
        <v>147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24</v>
      </c>
      <c r="BK109" s="232">
        <f>ROUND(I109*H109,2)</f>
        <v>0</v>
      </c>
      <c r="BL109" s="24" t="s">
        <v>245</v>
      </c>
      <c r="BM109" s="24" t="s">
        <v>1358</v>
      </c>
    </row>
    <row r="110" s="1" customFormat="1">
      <c r="B110" s="46"/>
      <c r="C110" s="74"/>
      <c r="D110" s="233" t="s">
        <v>156</v>
      </c>
      <c r="E110" s="74"/>
      <c r="F110" s="234" t="s">
        <v>1357</v>
      </c>
      <c r="G110" s="74"/>
      <c r="H110" s="74"/>
      <c r="I110" s="191"/>
      <c r="J110" s="74"/>
      <c r="K110" s="74"/>
      <c r="L110" s="72"/>
      <c r="M110" s="235"/>
      <c r="N110" s="47"/>
      <c r="O110" s="47"/>
      <c r="P110" s="47"/>
      <c r="Q110" s="47"/>
      <c r="R110" s="47"/>
      <c r="S110" s="47"/>
      <c r="T110" s="95"/>
      <c r="AT110" s="24" t="s">
        <v>156</v>
      </c>
      <c r="AU110" s="24" t="s">
        <v>84</v>
      </c>
    </row>
    <row r="111" s="1" customFormat="1" ht="25.5" customHeight="1">
      <c r="B111" s="46"/>
      <c r="C111" s="221" t="s">
        <v>218</v>
      </c>
      <c r="D111" s="221" t="s">
        <v>149</v>
      </c>
      <c r="E111" s="222" t="s">
        <v>1359</v>
      </c>
      <c r="F111" s="223" t="s">
        <v>1360</v>
      </c>
      <c r="G111" s="224" t="s">
        <v>277</v>
      </c>
      <c r="H111" s="225">
        <v>40</v>
      </c>
      <c r="I111" s="226"/>
      <c r="J111" s="227">
        <f>ROUND(I111*H111,2)</f>
        <v>0</v>
      </c>
      <c r="K111" s="223" t="s">
        <v>1326</v>
      </c>
      <c r="L111" s="72"/>
      <c r="M111" s="228" t="s">
        <v>22</v>
      </c>
      <c r="N111" s="229" t="s">
        <v>46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245</v>
      </c>
      <c r="AT111" s="24" t="s">
        <v>149</v>
      </c>
      <c r="AU111" s="24" t="s">
        <v>84</v>
      </c>
      <c r="AY111" s="24" t="s">
        <v>147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24</v>
      </c>
      <c r="BK111" s="232">
        <f>ROUND(I111*H111,2)</f>
        <v>0</v>
      </c>
      <c r="BL111" s="24" t="s">
        <v>245</v>
      </c>
      <c r="BM111" s="24" t="s">
        <v>1361</v>
      </c>
    </row>
    <row r="112" s="1" customFormat="1">
      <c r="B112" s="46"/>
      <c r="C112" s="74"/>
      <c r="D112" s="233" t="s">
        <v>156</v>
      </c>
      <c r="E112" s="74"/>
      <c r="F112" s="234" t="s">
        <v>1360</v>
      </c>
      <c r="G112" s="74"/>
      <c r="H112" s="74"/>
      <c r="I112" s="191"/>
      <c r="J112" s="74"/>
      <c r="K112" s="74"/>
      <c r="L112" s="72"/>
      <c r="M112" s="235"/>
      <c r="N112" s="47"/>
      <c r="O112" s="47"/>
      <c r="P112" s="47"/>
      <c r="Q112" s="47"/>
      <c r="R112" s="47"/>
      <c r="S112" s="47"/>
      <c r="T112" s="95"/>
      <c r="AT112" s="24" t="s">
        <v>156</v>
      </c>
      <c r="AU112" s="24" t="s">
        <v>84</v>
      </c>
    </row>
    <row r="113" s="1" customFormat="1" ht="25.5" customHeight="1">
      <c r="B113" s="46"/>
      <c r="C113" s="258" t="s">
        <v>223</v>
      </c>
      <c r="D113" s="258" t="s">
        <v>235</v>
      </c>
      <c r="E113" s="259" t="s">
        <v>1362</v>
      </c>
      <c r="F113" s="260" t="s">
        <v>1363</v>
      </c>
      <c r="G113" s="261" t="s">
        <v>277</v>
      </c>
      <c r="H113" s="262">
        <v>40</v>
      </c>
      <c r="I113" s="263"/>
      <c r="J113" s="264">
        <f>ROUND(I113*H113,2)</f>
        <v>0</v>
      </c>
      <c r="K113" s="260" t="s">
        <v>1331</v>
      </c>
      <c r="L113" s="265"/>
      <c r="M113" s="266" t="s">
        <v>22</v>
      </c>
      <c r="N113" s="267" t="s">
        <v>46</v>
      </c>
      <c r="O113" s="47"/>
      <c r="P113" s="230">
        <f>O113*H113</f>
        <v>0</v>
      </c>
      <c r="Q113" s="230">
        <v>0</v>
      </c>
      <c r="R113" s="230">
        <f>Q113*H113</f>
        <v>0</v>
      </c>
      <c r="S113" s="230">
        <v>0</v>
      </c>
      <c r="T113" s="231">
        <f>S113*H113</f>
        <v>0</v>
      </c>
      <c r="AR113" s="24" t="s">
        <v>372</v>
      </c>
      <c r="AT113" s="24" t="s">
        <v>235</v>
      </c>
      <c r="AU113" s="24" t="s">
        <v>84</v>
      </c>
      <c r="AY113" s="24" t="s">
        <v>147</v>
      </c>
      <c r="BE113" s="232">
        <f>IF(N113="základní",J113,0)</f>
        <v>0</v>
      </c>
      <c r="BF113" s="232">
        <f>IF(N113="snížená",J113,0)</f>
        <v>0</v>
      </c>
      <c r="BG113" s="232">
        <f>IF(N113="zákl. přenesená",J113,0)</f>
        <v>0</v>
      </c>
      <c r="BH113" s="232">
        <f>IF(N113="sníž. přenesená",J113,0)</f>
        <v>0</v>
      </c>
      <c r="BI113" s="232">
        <f>IF(N113="nulová",J113,0)</f>
        <v>0</v>
      </c>
      <c r="BJ113" s="24" t="s">
        <v>24</v>
      </c>
      <c r="BK113" s="232">
        <f>ROUND(I113*H113,2)</f>
        <v>0</v>
      </c>
      <c r="BL113" s="24" t="s">
        <v>245</v>
      </c>
      <c r="BM113" s="24" t="s">
        <v>1364</v>
      </c>
    </row>
    <row r="114" s="1" customFormat="1">
      <c r="B114" s="46"/>
      <c r="C114" s="74"/>
      <c r="D114" s="233" t="s">
        <v>156</v>
      </c>
      <c r="E114" s="74"/>
      <c r="F114" s="234" t="s">
        <v>1363</v>
      </c>
      <c r="G114" s="74"/>
      <c r="H114" s="74"/>
      <c r="I114" s="191"/>
      <c r="J114" s="74"/>
      <c r="K114" s="74"/>
      <c r="L114" s="72"/>
      <c r="M114" s="235"/>
      <c r="N114" s="47"/>
      <c r="O114" s="47"/>
      <c r="P114" s="47"/>
      <c r="Q114" s="47"/>
      <c r="R114" s="47"/>
      <c r="S114" s="47"/>
      <c r="T114" s="95"/>
      <c r="AT114" s="24" t="s">
        <v>156</v>
      </c>
      <c r="AU114" s="24" t="s">
        <v>84</v>
      </c>
    </row>
    <row r="115" s="1" customFormat="1" ht="38.25" customHeight="1">
      <c r="B115" s="46"/>
      <c r="C115" s="221" t="s">
        <v>228</v>
      </c>
      <c r="D115" s="221" t="s">
        <v>149</v>
      </c>
      <c r="E115" s="222" t="s">
        <v>1365</v>
      </c>
      <c r="F115" s="223" t="s">
        <v>1366</v>
      </c>
      <c r="G115" s="224" t="s">
        <v>187</v>
      </c>
      <c r="H115" s="225">
        <v>7</v>
      </c>
      <c r="I115" s="226"/>
      <c r="J115" s="227">
        <f>ROUND(I115*H115,2)</f>
        <v>0</v>
      </c>
      <c r="K115" s="223" t="s">
        <v>1326</v>
      </c>
      <c r="L115" s="72"/>
      <c r="M115" s="228" t="s">
        <v>22</v>
      </c>
      <c r="N115" s="229" t="s">
        <v>46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245</v>
      </c>
      <c r="AT115" s="24" t="s">
        <v>149</v>
      </c>
      <c r="AU115" s="24" t="s">
        <v>84</v>
      </c>
      <c r="AY115" s="24" t="s">
        <v>147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24</v>
      </c>
      <c r="BK115" s="232">
        <f>ROUND(I115*H115,2)</f>
        <v>0</v>
      </c>
      <c r="BL115" s="24" t="s">
        <v>245</v>
      </c>
      <c r="BM115" s="24" t="s">
        <v>1367</v>
      </c>
    </row>
    <row r="116" s="1" customFormat="1">
      <c r="B116" s="46"/>
      <c r="C116" s="74"/>
      <c r="D116" s="233" t="s">
        <v>156</v>
      </c>
      <c r="E116" s="74"/>
      <c r="F116" s="234" t="s">
        <v>1366</v>
      </c>
      <c r="G116" s="74"/>
      <c r="H116" s="74"/>
      <c r="I116" s="191"/>
      <c r="J116" s="74"/>
      <c r="K116" s="74"/>
      <c r="L116" s="72"/>
      <c r="M116" s="235"/>
      <c r="N116" s="47"/>
      <c r="O116" s="47"/>
      <c r="P116" s="47"/>
      <c r="Q116" s="47"/>
      <c r="R116" s="47"/>
      <c r="S116" s="47"/>
      <c r="T116" s="95"/>
      <c r="AT116" s="24" t="s">
        <v>156</v>
      </c>
      <c r="AU116" s="24" t="s">
        <v>84</v>
      </c>
    </row>
    <row r="117" s="1" customFormat="1" ht="25.5" customHeight="1">
      <c r="B117" s="46"/>
      <c r="C117" s="258" t="s">
        <v>234</v>
      </c>
      <c r="D117" s="258" t="s">
        <v>235</v>
      </c>
      <c r="E117" s="259" t="s">
        <v>1368</v>
      </c>
      <c r="F117" s="260" t="s">
        <v>1369</v>
      </c>
      <c r="G117" s="261" t="s">
        <v>187</v>
      </c>
      <c r="H117" s="262">
        <v>7</v>
      </c>
      <c r="I117" s="263"/>
      <c r="J117" s="264">
        <f>ROUND(I117*H117,2)</f>
        <v>0</v>
      </c>
      <c r="K117" s="260" t="s">
        <v>1326</v>
      </c>
      <c r="L117" s="265"/>
      <c r="M117" s="266" t="s">
        <v>22</v>
      </c>
      <c r="N117" s="267" t="s">
        <v>46</v>
      </c>
      <c r="O117" s="47"/>
      <c r="P117" s="230">
        <f>O117*H117</f>
        <v>0</v>
      </c>
      <c r="Q117" s="230">
        <v>0.00043199999999999998</v>
      </c>
      <c r="R117" s="230">
        <f>Q117*H117</f>
        <v>0.0030239999999999998</v>
      </c>
      <c r="S117" s="230">
        <v>0</v>
      </c>
      <c r="T117" s="231">
        <f>S117*H117</f>
        <v>0</v>
      </c>
      <c r="AR117" s="24" t="s">
        <v>372</v>
      </c>
      <c r="AT117" s="24" t="s">
        <v>235</v>
      </c>
      <c r="AU117" s="24" t="s">
        <v>84</v>
      </c>
      <c r="AY117" s="24" t="s">
        <v>147</v>
      </c>
      <c r="BE117" s="232">
        <f>IF(N117="základní",J117,0)</f>
        <v>0</v>
      </c>
      <c r="BF117" s="232">
        <f>IF(N117="snížená",J117,0)</f>
        <v>0</v>
      </c>
      <c r="BG117" s="232">
        <f>IF(N117="zákl. přenesená",J117,0)</f>
        <v>0</v>
      </c>
      <c r="BH117" s="232">
        <f>IF(N117="sníž. přenesená",J117,0)</f>
        <v>0</v>
      </c>
      <c r="BI117" s="232">
        <f>IF(N117="nulová",J117,0)</f>
        <v>0</v>
      </c>
      <c r="BJ117" s="24" t="s">
        <v>24</v>
      </c>
      <c r="BK117" s="232">
        <f>ROUND(I117*H117,2)</f>
        <v>0</v>
      </c>
      <c r="BL117" s="24" t="s">
        <v>245</v>
      </c>
      <c r="BM117" s="24" t="s">
        <v>1370</v>
      </c>
    </row>
    <row r="118" s="1" customFormat="1">
      <c r="B118" s="46"/>
      <c r="C118" s="74"/>
      <c r="D118" s="233" t="s">
        <v>156</v>
      </c>
      <c r="E118" s="74"/>
      <c r="F118" s="234" t="s">
        <v>1369</v>
      </c>
      <c r="G118" s="74"/>
      <c r="H118" s="74"/>
      <c r="I118" s="191"/>
      <c r="J118" s="74"/>
      <c r="K118" s="74"/>
      <c r="L118" s="72"/>
      <c r="M118" s="235"/>
      <c r="N118" s="47"/>
      <c r="O118" s="47"/>
      <c r="P118" s="47"/>
      <c r="Q118" s="47"/>
      <c r="R118" s="47"/>
      <c r="S118" s="47"/>
      <c r="T118" s="95"/>
      <c r="AT118" s="24" t="s">
        <v>156</v>
      </c>
      <c r="AU118" s="24" t="s">
        <v>84</v>
      </c>
    </row>
    <row r="119" s="10" customFormat="1" ht="29.88" customHeight="1">
      <c r="B119" s="205"/>
      <c r="C119" s="206"/>
      <c r="D119" s="207" t="s">
        <v>74</v>
      </c>
      <c r="E119" s="219" t="s">
        <v>1371</v>
      </c>
      <c r="F119" s="219" t="s">
        <v>1372</v>
      </c>
      <c r="G119" s="206"/>
      <c r="H119" s="206"/>
      <c r="I119" s="209"/>
      <c r="J119" s="220">
        <f>BK119</f>
        <v>0</v>
      </c>
      <c r="K119" s="206"/>
      <c r="L119" s="211"/>
      <c r="M119" s="212"/>
      <c r="N119" s="213"/>
      <c r="O119" s="213"/>
      <c r="P119" s="214">
        <f>SUM(P120:P131)</f>
        <v>0</v>
      </c>
      <c r="Q119" s="213"/>
      <c r="R119" s="214">
        <f>SUM(R120:R131)</f>
        <v>0.0146</v>
      </c>
      <c r="S119" s="213"/>
      <c r="T119" s="215">
        <f>SUM(T120:T131)</f>
        <v>0</v>
      </c>
      <c r="AR119" s="216" t="s">
        <v>84</v>
      </c>
      <c r="AT119" s="217" t="s">
        <v>74</v>
      </c>
      <c r="AU119" s="217" t="s">
        <v>24</v>
      </c>
      <c r="AY119" s="216" t="s">
        <v>147</v>
      </c>
      <c r="BK119" s="218">
        <f>SUM(BK120:BK131)</f>
        <v>0</v>
      </c>
    </row>
    <row r="120" s="1" customFormat="1" ht="38.25" customHeight="1">
      <c r="B120" s="46"/>
      <c r="C120" s="221" t="s">
        <v>10</v>
      </c>
      <c r="D120" s="221" t="s">
        <v>149</v>
      </c>
      <c r="E120" s="222" t="s">
        <v>1373</v>
      </c>
      <c r="F120" s="223" t="s">
        <v>1374</v>
      </c>
      <c r="G120" s="224" t="s">
        <v>277</v>
      </c>
      <c r="H120" s="225">
        <v>20</v>
      </c>
      <c r="I120" s="226"/>
      <c r="J120" s="227">
        <f>ROUND(I120*H120,2)</f>
        <v>0</v>
      </c>
      <c r="K120" s="223" t="s">
        <v>1326</v>
      </c>
      <c r="L120" s="72"/>
      <c r="M120" s="228" t="s">
        <v>22</v>
      </c>
      <c r="N120" s="229" t="s">
        <v>46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245</v>
      </c>
      <c r="AT120" s="24" t="s">
        <v>149</v>
      </c>
      <c r="AU120" s="24" t="s">
        <v>84</v>
      </c>
      <c r="AY120" s="24" t="s">
        <v>147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24</v>
      </c>
      <c r="BK120" s="232">
        <f>ROUND(I120*H120,2)</f>
        <v>0</v>
      </c>
      <c r="BL120" s="24" t="s">
        <v>245</v>
      </c>
      <c r="BM120" s="24" t="s">
        <v>1375</v>
      </c>
    </row>
    <row r="121" s="1" customFormat="1">
      <c r="B121" s="46"/>
      <c r="C121" s="74"/>
      <c r="D121" s="233" t="s">
        <v>156</v>
      </c>
      <c r="E121" s="74"/>
      <c r="F121" s="234" t="s">
        <v>1374</v>
      </c>
      <c r="G121" s="74"/>
      <c r="H121" s="74"/>
      <c r="I121" s="191"/>
      <c r="J121" s="74"/>
      <c r="K121" s="74"/>
      <c r="L121" s="72"/>
      <c r="M121" s="235"/>
      <c r="N121" s="47"/>
      <c r="O121" s="47"/>
      <c r="P121" s="47"/>
      <c r="Q121" s="47"/>
      <c r="R121" s="47"/>
      <c r="S121" s="47"/>
      <c r="T121" s="95"/>
      <c r="AT121" s="24" t="s">
        <v>156</v>
      </c>
      <c r="AU121" s="24" t="s">
        <v>84</v>
      </c>
    </row>
    <row r="122" s="1" customFormat="1" ht="16.5" customHeight="1">
      <c r="B122" s="46"/>
      <c r="C122" s="258" t="s">
        <v>245</v>
      </c>
      <c r="D122" s="258" t="s">
        <v>235</v>
      </c>
      <c r="E122" s="259" t="s">
        <v>1376</v>
      </c>
      <c r="F122" s="260" t="s">
        <v>1377</v>
      </c>
      <c r="G122" s="261" t="s">
        <v>277</v>
      </c>
      <c r="H122" s="262">
        <v>20</v>
      </c>
      <c r="I122" s="263"/>
      <c r="J122" s="264">
        <f>ROUND(I122*H122,2)</f>
        <v>0</v>
      </c>
      <c r="K122" s="260" t="s">
        <v>1326</v>
      </c>
      <c r="L122" s="265"/>
      <c r="M122" s="266" t="s">
        <v>22</v>
      </c>
      <c r="N122" s="267" t="s">
        <v>46</v>
      </c>
      <c r="O122" s="47"/>
      <c r="P122" s="230">
        <f>O122*H122</f>
        <v>0</v>
      </c>
      <c r="Q122" s="230">
        <v>6.9999999999999994E-05</v>
      </c>
      <c r="R122" s="230">
        <f>Q122*H122</f>
        <v>0.0013999999999999998</v>
      </c>
      <c r="S122" s="230">
        <v>0</v>
      </c>
      <c r="T122" s="231">
        <f>S122*H122</f>
        <v>0</v>
      </c>
      <c r="AR122" s="24" t="s">
        <v>372</v>
      </c>
      <c r="AT122" s="24" t="s">
        <v>235</v>
      </c>
      <c r="AU122" s="24" t="s">
        <v>84</v>
      </c>
      <c r="AY122" s="24" t="s">
        <v>147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24</v>
      </c>
      <c r="BK122" s="232">
        <f>ROUND(I122*H122,2)</f>
        <v>0</v>
      </c>
      <c r="BL122" s="24" t="s">
        <v>245</v>
      </c>
      <c r="BM122" s="24" t="s">
        <v>1378</v>
      </c>
    </row>
    <row r="123" s="1" customFormat="1">
      <c r="B123" s="46"/>
      <c r="C123" s="74"/>
      <c r="D123" s="233" t="s">
        <v>156</v>
      </c>
      <c r="E123" s="74"/>
      <c r="F123" s="234" t="s">
        <v>1377</v>
      </c>
      <c r="G123" s="74"/>
      <c r="H123" s="74"/>
      <c r="I123" s="191"/>
      <c r="J123" s="74"/>
      <c r="K123" s="74"/>
      <c r="L123" s="72"/>
      <c r="M123" s="235"/>
      <c r="N123" s="47"/>
      <c r="O123" s="47"/>
      <c r="P123" s="47"/>
      <c r="Q123" s="47"/>
      <c r="R123" s="47"/>
      <c r="S123" s="47"/>
      <c r="T123" s="95"/>
      <c r="AT123" s="24" t="s">
        <v>156</v>
      </c>
      <c r="AU123" s="24" t="s">
        <v>84</v>
      </c>
    </row>
    <row r="124" s="1" customFormat="1" ht="38.25" customHeight="1">
      <c r="B124" s="46"/>
      <c r="C124" s="221" t="s">
        <v>265</v>
      </c>
      <c r="D124" s="221" t="s">
        <v>149</v>
      </c>
      <c r="E124" s="222" t="s">
        <v>1379</v>
      </c>
      <c r="F124" s="223" t="s">
        <v>1380</v>
      </c>
      <c r="G124" s="224" t="s">
        <v>277</v>
      </c>
      <c r="H124" s="225">
        <v>110</v>
      </c>
      <c r="I124" s="226"/>
      <c r="J124" s="227">
        <f>ROUND(I124*H124,2)</f>
        <v>0</v>
      </c>
      <c r="K124" s="223" t="s">
        <v>1326</v>
      </c>
      <c r="L124" s="72"/>
      <c r="M124" s="228" t="s">
        <v>22</v>
      </c>
      <c r="N124" s="229" t="s">
        <v>46</v>
      </c>
      <c r="O124" s="47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AR124" s="24" t="s">
        <v>245</v>
      </c>
      <c r="AT124" s="24" t="s">
        <v>149</v>
      </c>
      <c r="AU124" s="24" t="s">
        <v>84</v>
      </c>
      <c r="AY124" s="24" t="s">
        <v>147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24" t="s">
        <v>24</v>
      </c>
      <c r="BK124" s="232">
        <f>ROUND(I124*H124,2)</f>
        <v>0</v>
      </c>
      <c r="BL124" s="24" t="s">
        <v>245</v>
      </c>
      <c r="BM124" s="24" t="s">
        <v>1381</v>
      </c>
    </row>
    <row r="125" s="1" customFormat="1">
      <c r="B125" s="46"/>
      <c r="C125" s="74"/>
      <c r="D125" s="233" t="s">
        <v>156</v>
      </c>
      <c r="E125" s="74"/>
      <c r="F125" s="234" t="s">
        <v>1380</v>
      </c>
      <c r="G125" s="74"/>
      <c r="H125" s="74"/>
      <c r="I125" s="191"/>
      <c r="J125" s="74"/>
      <c r="K125" s="74"/>
      <c r="L125" s="72"/>
      <c r="M125" s="235"/>
      <c r="N125" s="47"/>
      <c r="O125" s="47"/>
      <c r="P125" s="47"/>
      <c r="Q125" s="47"/>
      <c r="R125" s="47"/>
      <c r="S125" s="47"/>
      <c r="T125" s="95"/>
      <c r="AT125" s="24" t="s">
        <v>156</v>
      </c>
      <c r="AU125" s="24" t="s">
        <v>84</v>
      </c>
    </row>
    <row r="126" s="1" customFormat="1" ht="16.5" customHeight="1">
      <c r="B126" s="46"/>
      <c r="C126" s="258" t="s">
        <v>274</v>
      </c>
      <c r="D126" s="258" t="s">
        <v>235</v>
      </c>
      <c r="E126" s="259" t="s">
        <v>1382</v>
      </c>
      <c r="F126" s="260" t="s">
        <v>1383</v>
      </c>
      <c r="G126" s="261" t="s">
        <v>277</v>
      </c>
      <c r="H126" s="262">
        <v>110</v>
      </c>
      <c r="I126" s="263"/>
      <c r="J126" s="264">
        <f>ROUND(I126*H126,2)</f>
        <v>0</v>
      </c>
      <c r="K126" s="260" t="s">
        <v>1326</v>
      </c>
      <c r="L126" s="265"/>
      <c r="M126" s="266" t="s">
        <v>22</v>
      </c>
      <c r="N126" s="267" t="s">
        <v>46</v>
      </c>
      <c r="O126" s="47"/>
      <c r="P126" s="230">
        <f>O126*H126</f>
        <v>0</v>
      </c>
      <c r="Q126" s="230">
        <v>0.00012</v>
      </c>
      <c r="R126" s="230">
        <f>Q126*H126</f>
        <v>0.0132</v>
      </c>
      <c r="S126" s="230">
        <v>0</v>
      </c>
      <c r="T126" s="231">
        <f>S126*H126</f>
        <v>0</v>
      </c>
      <c r="AR126" s="24" t="s">
        <v>372</v>
      </c>
      <c r="AT126" s="24" t="s">
        <v>235</v>
      </c>
      <c r="AU126" s="24" t="s">
        <v>84</v>
      </c>
      <c r="AY126" s="24" t="s">
        <v>147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24</v>
      </c>
      <c r="BK126" s="232">
        <f>ROUND(I126*H126,2)</f>
        <v>0</v>
      </c>
      <c r="BL126" s="24" t="s">
        <v>245</v>
      </c>
      <c r="BM126" s="24" t="s">
        <v>1384</v>
      </c>
    </row>
    <row r="127" s="1" customFormat="1">
      <c r="B127" s="46"/>
      <c r="C127" s="74"/>
      <c r="D127" s="233" t="s">
        <v>156</v>
      </c>
      <c r="E127" s="74"/>
      <c r="F127" s="234" t="s">
        <v>1383</v>
      </c>
      <c r="G127" s="74"/>
      <c r="H127" s="74"/>
      <c r="I127" s="191"/>
      <c r="J127" s="74"/>
      <c r="K127" s="74"/>
      <c r="L127" s="72"/>
      <c r="M127" s="235"/>
      <c r="N127" s="47"/>
      <c r="O127" s="47"/>
      <c r="P127" s="47"/>
      <c r="Q127" s="47"/>
      <c r="R127" s="47"/>
      <c r="S127" s="47"/>
      <c r="T127" s="95"/>
      <c r="AT127" s="24" t="s">
        <v>156</v>
      </c>
      <c r="AU127" s="24" t="s">
        <v>84</v>
      </c>
    </row>
    <row r="128" s="1" customFormat="1" ht="38.25" customHeight="1">
      <c r="B128" s="46"/>
      <c r="C128" s="221" t="s">
        <v>284</v>
      </c>
      <c r="D128" s="221" t="s">
        <v>149</v>
      </c>
      <c r="E128" s="222" t="s">
        <v>1385</v>
      </c>
      <c r="F128" s="223" t="s">
        <v>1386</v>
      </c>
      <c r="G128" s="224" t="s">
        <v>277</v>
      </c>
      <c r="H128" s="225">
        <v>20</v>
      </c>
      <c r="I128" s="226"/>
      <c r="J128" s="227">
        <f>ROUND(I128*H128,2)</f>
        <v>0</v>
      </c>
      <c r="K128" s="223" t="s">
        <v>1326</v>
      </c>
      <c r="L128" s="72"/>
      <c r="M128" s="228" t="s">
        <v>22</v>
      </c>
      <c r="N128" s="229" t="s">
        <v>46</v>
      </c>
      <c r="O128" s="47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AR128" s="24" t="s">
        <v>245</v>
      </c>
      <c r="AT128" s="24" t="s">
        <v>149</v>
      </c>
      <c r="AU128" s="24" t="s">
        <v>84</v>
      </c>
      <c r="AY128" s="24" t="s">
        <v>147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24</v>
      </c>
      <c r="BK128" s="232">
        <f>ROUND(I128*H128,2)</f>
        <v>0</v>
      </c>
      <c r="BL128" s="24" t="s">
        <v>245</v>
      </c>
      <c r="BM128" s="24" t="s">
        <v>1387</v>
      </c>
    </row>
    <row r="129" s="1" customFormat="1">
      <c r="B129" s="46"/>
      <c r="C129" s="74"/>
      <c r="D129" s="233" t="s">
        <v>156</v>
      </c>
      <c r="E129" s="74"/>
      <c r="F129" s="234" t="s">
        <v>1386</v>
      </c>
      <c r="G129" s="74"/>
      <c r="H129" s="74"/>
      <c r="I129" s="191"/>
      <c r="J129" s="74"/>
      <c r="K129" s="74"/>
      <c r="L129" s="72"/>
      <c r="M129" s="235"/>
      <c r="N129" s="47"/>
      <c r="O129" s="47"/>
      <c r="P129" s="47"/>
      <c r="Q129" s="47"/>
      <c r="R129" s="47"/>
      <c r="S129" s="47"/>
      <c r="T129" s="95"/>
      <c r="AT129" s="24" t="s">
        <v>156</v>
      </c>
      <c r="AU129" s="24" t="s">
        <v>84</v>
      </c>
    </row>
    <row r="130" s="1" customFormat="1" ht="25.5" customHeight="1">
      <c r="B130" s="46"/>
      <c r="C130" s="258" t="s">
        <v>290</v>
      </c>
      <c r="D130" s="258" t="s">
        <v>235</v>
      </c>
      <c r="E130" s="259" t="s">
        <v>1388</v>
      </c>
      <c r="F130" s="260" t="s">
        <v>1389</v>
      </c>
      <c r="G130" s="261" t="s">
        <v>277</v>
      </c>
      <c r="H130" s="262">
        <v>20</v>
      </c>
      <c r="I130" s="263"/>
      <c r="J130" s="264">
        <f>ROUND(I130*H130,2)</f>
        <v>0</v>
      </c>
      <c r="K130" s="260" t="s">
        <v>1331</v>
      </c>
      <c r="L130" s="265"/>
      <c r="M130" s="266" t="s">
        <v>22</v>
      </c>
      <c r="N130" s="267" t="s">
        <v>46</v>
      </c>
      <c r="O130" s="47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AR130" s="24" t="s">
        <v>1009</v>
      </c>
      <c r="AT130" s="24" t="s">
        <v>235</v>
      </c>
      <c r="AU130" s="24" t="s">
        <v>84</v>
      </c>
      <c r="AY130" s="24" t="s">
        <v>147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24" t="s">
        <v>24</v>
      </c>
      <c r="BK130" s="232">
        <f>ROUND(I130*H130,2)</f>
        <v>0</v>
      </c>
      <c r="BL130" s="24" t="s">
        <v>1009</v>
      </c>
      <c r="BM130" s="24" t="s">
        <v>1390</v>
      </c>
    </row>
    <row r="131" s="1" customFormat="1">
      <c r="B131" s="46"/>
      <c r="C131" s="74"/>
      <c r="D131" s="233" t="s">
        <v>156</v>
      </c>
      <c r="E131" s="74"/>
      <c r="F131" s="234" t="s">
        <v>1389</v>
      </c>
      <c r="G131" s="74"/>
      <c r="H131" s="74"/>
      <c r="I131" s="191"/>
      <c r="J131" s="74"/>
      <c r="K131" s="74"/>
      <c r="L131" s="72"/>
      <c r="M131" s="235"/>
      <c r="N131" s="47"/>
      <c r="O131" s="47"/>
      <c r="P131" s="47"/>
      <c r="Q131" s="47"/>
      <c r="R131" s="47"/>
      <c r="S131" s="47"/>
      <c r="T131" s="95"/>
      <c r="AT131" s="24" t="s">
        <v>156</v>
      </c>
      <c r="AU131" s="24" t="s">
        <v>84</v>
      </c>
    </row>
    <row r="132" s="10" customFormat="1" ht="29.88" customHeight="1">
      <c r="B132" s="205"/>
      <c r="C132" s="206"/>
      <c r="D132" s="207" t="s">
        <v>74</v>
      </c>
      <c r="E132" s="219" t="s">
        <v>1391</v>
      </c>
      <c r="F132" s="219" t="s">
        <v>1392</v>
      </c>
      <c r="G132" s="206"/>
      <c r="H132" s="206"/>
      <c r="I132" s="209"/>
      <c r="J132" s="220">
        <f>BK132</f>
        <v>0</v>
      </c>
      <c r="K132" s="206"/>
      <c r="L132" s="211"/>
      <c r="M132" s="212"/>
      <c r="N132" s="213"/>
      <c r="O132" s="213"/>
      <c r="P132" s="214">
        <f>SUM(P133:P136)</f>
        <v>0</v>
      </c>
      <c r="Q132" s="213"/>
      <c r="R132" s="214">
        <f>SUM(R133:R136)</f>
        <v>0</v>
      </c>
      <c r="S132" s="213"/>
      <c r="T132" s="215">
        <f>SUM(T133:T136)</f>
        <v>0</v>
      </c>
      <c r="AR132" s="216" t="s">
        <v>84</v>
      </c>
      <c r="AT132" s="217" t="s">
        <v>74</v>
      </c>
      <c r="AU132" s="217" t="s">
        <v>24</v>
      </c>
      <c r="AY132" s="216" t="s">
        <v>147</v>
      </c>
      <c r="BK132" s="218">
        <f>SUM(BK133:BK136)</f>
        <v>0</v>
      </c>
    </row>
    <row r="133" s="1" customFormat="1" ht="25.5" customHeight="1">
      <c r="B133" s="46"/>
      <c r="C133" s="221" t="s">
        <v>9</v>
      </c>
      <c r="D133" s="221" t="s">
        <v>149</v>
      </c>
      <c r="E133" s="222" t="s">
        <v>1393</v>
      </c>
      <c r="F133" s="223" t="s">
        <v>1394</v>
      </c>
      <c r="G133" s="224" t="s">
        <v>187</v>
      </c>
      <c r="H133" s="225">
        <v>12</v>
      </c>
      <c r="I133" s="226"/>
      <c r="J133" s="227">
        <f>ROUND(I133*H133,2)</f>
        <v>0</v>
      </c>
      <c r="K133" s="223" t="s">
        <v>1326</v>
      </c>
      <c r="L133" s="72"/>
      <c r="M133" s="228" t="s">
        <v>22</v>
      </c>
      <c r="N133" s="229" t="s">
        <v>46</v>
      </c>
      <c r="O133" s="47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AR133" s="24" t="s">
        <v>245</v>
      </c>
      <c r="AT133" s="24" t="s">
        <v>149</v>
      </c>
      <c r="AU133" s="24" t="s">
        <v>84</v>
      </c>
      <c r="AY133" s="24" t="s">
        <v>147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24" t="s">
        <v>24</v>
      </c>
      <c r="BK133" s="232">
        <f>ROUND(I133*H133,2)</f>
        <v>0</v>
      </c>
      <c r="BL133" s="24" t="s">
        <v>245</v>
      </c>
      <c r="BM133" s="24" t="s">
        <v>1395</v>
      </c>
    </row>
    <row r="134" s="1" customFormat="1">
      <c r="B134" s="46"/>
      <c r="C134" s="74"/>
      <c r="D134" s="233" t="s">
        <v>156</v>
      </c>
      <c r="E134" s="74"/>
      <c r="F134" s="234" t="s">
        <v>1394</v>
      </c>
      <c r="G134" s="74"/>
      <c r="H134" s="74"/>
      <c r="I134" s="191"/>
      <c r="J134" s="74"/>
      <c r="K134" s="74"/>
      <c r="L134" s="72"/>
      <c r="M134" s="235"/>
      <c r="N134" s="47"/>
      <c r="O134" s="47"/>
      <c r="P134" s="47"/>
      <c r="Q134" s="47"/>
      <c r="R134" s="47"/>
      <c r="S134" s="47"/>
      <c r="T134" s="95"/>
      <c r="AT134" s="24" t="s">
        <v>156</v>
      </c>
      <c r="AU134" s="24" t="s">
        <v>84</v>
      </c>
    </row>
    <row r="135" s="1" customFormat="1" ht="25.5" customHeight="1">
      <c r="B135" s="46"/>
      <c r="C135" s="221" t="s">
        <v>304</v>
      </c>
      <c r="D135" s="221" t="s">
        <v>149</v>
      </c>
      <c r="E135" s="222" t="s">
        <v>1396</v>
      </c>
      <c r="F135" s="223" t="s">
        <v>1397</v>
      </c>
      <c r="G135" s="224" t="s">
        <v>187</v>
      </c>
      <c r="H135" s="225">
        <v>2</v>
      </c>
      <c r="I135" s="226"/>
      <c r="J135" s="227">
        <f>ROUND(I135*H135,2)</f>
        <v>0</v>
      </c>
      <c r="K135" s="223" t="s">
        <v>1326</v>
      </c>
      <c r="L135" s="72"/>
      <c r="M135" s="228" t="s">
        <v>22</v>
      </c>
      <c r="N135" s="229" t="s">
        <v>46</v>
      </c>
      <c r="O135" s="47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AR135" s="24" t="s">
        <v>245</v>
      </c>
      <c r="AT135" s="24" t="s">
        <v>149</v>
      </c>
      <c r="AU135" s="24" t="s">
        <v>84</v>
      </c>
      <c r="AY135" s="24" t="s">
        <v>147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24" t="s">
        <v>24</v>
      </c>
      <c r="BK135" s="232">
        <f>ROUND(I135*H135,2)</f>
        <v>0</v>
      </c>
      <c r="BL135" s="24" t="s">
        <v>245</v>
      </c>
      <c r="BM135" s="24" t="s">
        <v>1398</v>
      </c>
    </row>
    <row r="136" s="1" customFormat="1">
      <c r="B136" s="46"/>
      <c r="C136" s="74"/>
      <c r="D136" s="233" t="s">
        <v>156</v>
      </c>
      <c r="E136" s="74"/>
      <c r="F136" s="234" t="s">
        <v>1397</v>
      </c>
      <c r="G136" s="74"/>
      <c r="H136" s="74"/>
      <c r="I136" s="191"/>
      <c r="J136" s="74"/>
      <c r="K136" s="74"/>
      <c r="L136" s="72"/>
      <c r="M136" s="235"/>
      <c r="N136" s="47"/>
      <c r="O136" s="47"/>
      <c r="P136" s="47"/>
      <c r="Q136" s="47"/>
      <c r="R136" s="47"/>
      <c r="S136" s="47"/>
      <c r="T136" s="95"/>
      <c r="AT136" s="24" t="s">
        <v>156</v>
      </c>
      <c r="AU136" s="24" t="s">
        <v>84</v>
      </c>
    </row>
    <row r="137" s="10" customFormat="1" ht="29.88" customHeight="1">
      <c r="B137" s="205"/>
      <c r="C137" s="206"/>
      <c r="D137" s="207" t="s">
        <v>74</v>
      </c>
      <c r="E137" s="219" t="s">
        <v>1399</v>
      </c>
      <c r="F137" s="219" t="s">
        <v>1400</v>
      </c>
      <c r="G137" s="206"/>
      <c r="H137" s="206"/>
      <c r="I137" s="209"/>
      <c r="J137" s="220">
        <f>BK137</f>
        <v>0</v>
      </c>
      <c r="K137" s="206"/>
      <c r="L137" s="211"/>
      <c r="M137" s="212"/>
      <c r="N137" s="213"/>
      <c r="O137" s="213"/>
      <c r="P137" s="214">
        <f>SUM(P138:P141)</f>
        <v>0</v>
      </c>
      <c r="Q137" s="213"/>
      <c r="R137" s="214">
        <f>SUM(R138:R141)</f>
        <v>0.00075000000000000002</v>
      </c>
      <c r="S137" s="213"/>
      <c r="T137" s="215">
        <f>SUM(T138:T141)</f>
        <v>0</v>
      </c>
      <c r="AR137" s="216" t="s">
        <v>84</v>
      </c>
      <c r="AT137" s="217" t="s">
        <v>74</v>
      </c>
      <c r="AU137" s="217" t="s">
        <v>24</v>
      </c>
      <c r="AY137" s="216" t="s">
        <v>147</v>
      </c>
      <c r="BK137" s="218">
        <f>SUM(BK138:BK141)</f>
        <v>0</v>
      </c>
    </row>
    <row r="138" s="1" customFormat="1" ht="25.5" customHeight="1">
      <c r="B138" s="46"/>
      <c r="C138" s="221" t="s">
        <v>312</v>
      </c>
      <c r="D138" s="221" t="s">
        <v>149</v>
      </c>
      <c r="E138" s="222" t="s">
        <v>1401</v>
      </c>
      <c r="F138" s="223" t="s">
        <v>1402</v>
      </c>
      <c r="G138" s="224" t="s">
        <v>187</v>
      </c>
      <c r="H138" s="225">
        <v>1</v>
      </c>
      <c r="I138" s="226"/>
      <c r="J138" s="227">
        <f>ROUND(I138*H138,2)</f>
        <v>0</v>
      </c>
      <c r="K138" s="223" t="s">
        <v>1326</v>
      </c>
      <c r="L138" s="72"/>
      <c r="M138" s="228" t="s">
        <v>22</v>
      </c>
      <c r="N138" s="229" t="s">
        <v>46</v>
      </c>
      <c r="O138" s="47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AR138" s="24" t="s">
        <v>245</v>
      </c>
      <c r="AT138" s="24" t="s">
        <v>149</v>
      </c>
      <c r="AU138" s="24" t="s">
        <v>84</v>
      </c>
      <c r="AY138" s="24" t="s">
        <v>147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24" t="s">
        <v>24</v>
      </c>
      <c r="BK138" s="232">
        <f>ROUND(I138*H138,2)</f>
        <v>0</v>
      </c>
      <c r="BL138" s="24" t="s">
        <v>245</v>
      </c>
      <c r="BM138" s="24" t="s">
        <v>1403</v>
      </c>
    </row>
    <row r="139" s="1" customFormat="1">
      <c r="B139" s="46"/>
      <c r="C139" s="74"/>
      <c r="D139" s="233" t="s">
        <v>156</v>
      </c>
      <c r="E139" s="74"/>
      <c r="F139" s="234" t="s">
        <v>1402</v>
      </c>
      <c r="G139" s="74"/>
      <c r="H139" s="74"/>
      <c r="I139" s="191"/>
      <c r="J139" s="74"/>
      <c r="K139" s="74"/>
      <c r="L139" s="72"/>
      <c r="M139" s="235"/>
      <c r="N139" s="47"/>
      <c r="O139" s="47"/>
      <c r="P139" s="47"/>
      <c r="Q139" s="47"/>
      <c r="R139" s="47"/>
      <c r="S139" s="47"/>
      <c r="T139" s="95"/>
      <c r="AT139" s="24" t="s">
        <v>156</v>
      </c>
      <c r="AU139" s="24" t="s">
        <v>84</v>
      </c>
    </row>
    <row r="140" s="1" customFormat="1" ht="16.5" customHeight="1">
      <c r="B140" s="46"/>
      <c r="C140" s="258" t="s">
        <v>318</v>
      </c>
      <c r="D140" s="258" t="s">
        <v>235</v>
      </c>
      <c r="E140" s="259" t="s">
        <v>1404</v>
      </c>
      <c r="F140" s="260" t="s">
        <v>1405</v>
      </c>
      <c r="G140" s="261" t="s">
        <v>187</v>
      </c>
      <c r="H140" s="262">
        <v>1</v>
      </c>
      <c r="I140" s="263"/>
      <c r="J140" s="264">
        <f>ROUND(I140*H140,2)</f>
        <v>0</v>
      </c>
      <c r="K140" s="260" t="s">
        <v>1326</v>
      </c>
      <c r="L140" s="265"/>
      <c r="M140" s="266" t="s">
        <v>22</v>
      </c>
      <c r="N140" s="267" t="s">
        <v>46</v>
      </c>
      <c r="O140" s="47"/>
      <c r="P140" s="230">
        <f>O140*H140</f>
        <v>0</v>
      </c>
      <c r="Q140" s="230">
        <v>0.00075000000000000002</v>
      </c>
      <c r="R140" s="230">
        <f>Q140*H140</f>
        <v>0.00075000000000000002</v>
      </c>
      <c r="S140" s="230">
        <v>0</v>
      </c>
      <c r="T140" s="231">
        <f>S140*H140</f>
        <v>0</v>
      </c>
      <c r="AR140" s="24" t="s">
        <v>372</v>
      </c>
      <c r="AT140" s="24" t="s">
        <v>235</v>
      </c>
      <c r="AU140" s="24" t="s">
        <v>84</v>
      </c>
      <c r="AY140" s="24" t="s">
        <v>147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24" t="s">
        <v>24</v>
      </c>
      <c r="BK140" s="232">
        <f>ROUND(I140*H140,2)</f>
        <v>0</v>
      </c>
      <c r="BL140" s="24" t="s">
        <v>245</v>
      </c>
      <c r="BM140" s="24" t="s">
        <v>1406</v>
      </c>
    </row>
    <row r="141" s="1" customFormat="1">
      <c r="B141" s="46"/>
      <c r="C141" s="74"/>
      <c r="D141" s="233" t="s">
        <v>156</v>
      </c>
      <c r="E141" s="74"/>
      <c r="F141" s="234" t="s">
        <v>1405</v>
      </c>
      <c r="G141" s="74"/>
      <c r="H141" s="74"/>
      <c r="I141" s="191"/>
      <c r="J141" s="74"/>
      <c r="K141" s="74"/>
      <c r="L141" s="72"/>
      <c r="M141" s="235"/>
      <c r="N141" s="47"/>
      <c r="O141" s="47"/>
      <c r="P141" s="47"/>
      <c r="Q141" s="47"/>
      <c r="R141" s="47"/>
      <c r="S141" s="47"/>
      <c r="T141" s="95"/>
      <c r="AT141" s="24" t="s">
        <v>156</v>
      </c>
      <c r="AU141" s="24" t="s">
        <v>84</v>
      </c>
    </row>
    <row r="142" s="10" customFormat="1" ht="37.44001" customHeight="1">
      <c r="B142" s="205"/>
      <c r="C142" s="206"/>
      <c r="D142" s="207" t="s">
        <v>74</v>
      </c>
      <c r="E142" s="208" t="s">
        <v>1407</v>
      </c>
      <c r="F142" s="208" t="s">
        <v>1408</v>
      </c>
      <c r="G142" s="206"/>
      <c r="H142" s="206"/>
      <c r="I142" s="209"/>
      <c r="J142" s="210">
        <f>BK142</f>
        <v>0</v>
      </c>
      <c r="K142" s="206"/>
      <c r="L142" s="211"/>
      <c r="M142" s="212"/>
      <c r="N142" s="213"/>
      <c r="O142" s="213"/>
      <c r="P142" s="214">
        <f>SUM(P143:P148)</f>
        <v>0</v>
      </c>
      <c r="Q142" s="213"/>
      <c r="R142" s="214">
        <f>SUM(R143:R148)</f>
        <v>0</v>
      </c>
      <c r="S142" s="213"/>
      <c r="T142" s="215">
        <f>SUM(T143:T148)</f>
        <v>0</v>
      </c>
      <c r="AR142" s="216" t="s">
        <v>154</v>
      </c>
      <c r="AT142" s="217" t="s">
        <v>74</v>
      </c>
      <c r="AU142" s="217" t="s">
        <v>75</v>
      </c>
      <c r="AY142" s="216" t="s">
        <v>147</v>
      </c>
      <c r="BK142" s="218">
        <f>SUM(BK143:BK148)</f>
        <v>0</v>
      </c>
    </row>
    <row r="143" s="1" customFormat="1" ht="25.5" customHeight="1">
      <c r="B143" s="46"/>
      <c r="C143" s="221" t="s">
        <v>323</v>
      </c>
      <c r="D143" s="221" t="s">
        <v>149</v>
      </c>
      <c r="E143" s="222" t="s">
        <v>1409</v>
      </c>
      <c r="F143" s="223" t="s">
        <v>1410</v>
      </c>
      <c r="G143" s="224" t="s">
        <v>1411</v>
      </c>
      <c r="H143" s="225">
        <v>10</v>
      </c>
      <c r="I143" s="226"/>
      <c r="J143" s="227">
        <f>ROUND(I143*H143,2)</f>
        <v>0</v>
      </c>
      <c r="K143" s="223" t="s">
        <v>1331</v>
      </c>
      <c r="L143" s="72"/>
      <c r="M143" s="228" t="s">
        <v>22</v>
      </c>
      <c r="N143" s="229" t="s">
        <v>46</v>
      </c>
      <c r="O143" s="47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AR143" s="24" t="s">
        <v>1412</v>
      </c>
      <c r="AT143" s="24" t="s">
        <v>149</v>
      </c>
      <c r="AU143" s="24" t="s">
        <v>24</v>
      </c>
      <c r="AY143" s="24" t="s">
        <v>147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24" t="s">
        <v>24</v>
      </c>
      <c r="BK143" s="232">
        <f>ROUND(I143*H143,2)</f>
        <v>0</v>
      </c>
      <c r="BL143" s="24" t="s">
        <v>1412</v>
      </c>
      <c r="BM143" s="24" t="s">
        <v>1413</v>
      </c>
    </row>
    <row r="144" s="1" customFormat="1">
      <c r="B144" s="46"/>
      <c r="C144" s="74"/>
      <c r="D144" s="233" t="s">
        <v>156</v>
      </c>
      <c r="E144" s="74"/>
      <c r="F144" s="234" t="s">
        <v>1410</v>
      </c>
      <c r="G144" s="74"/>
      <c r="H144" s="74"/>
      <c r="I144" s="191"/>
      <c r="J144" s="74"/>
      <c r="K144" s="74"/>
      <c r="L144" s="72"/>
      <c r="M144" s="235"/>
      <c r="N144" s="47"/>
      <c r="O144" s="47"/>
      <c r="P144" s="47"/>
      <c r="Q144" s="47"/>
      <c r="R144" s="47"/>
      <c r="S144" s="47"/>
      <c r="T144" s="95"/>
      <c r="AT144" s="24" t="s">
        <v>156</v>
      </c>
      <c r="AU144" s="24" t="s">
        <v>24</v>
      </c>
    </row>
    <row r="145" s="1" customFormat="1" ht="25.5" customHeight="1">
      <c r="B145" s="46"/>
      <c r="C145" s="221" t="s">
        <v>333</v>
      </c>
      <c r="D145" s="221" t="s">
        <v>149</v>
      </c>
      <c r="E145" s="222" t="s">
        <v>1414</v>
      </c>
      <c r="F145" s="223" t="s">
        <v>1410</v>
      </c>
      <c r="G145" s="224" t="s">
        <v>1411</v>
      </c>
      <c r="H145" s="225">
        <v>20</v>
      </c>
      <c r="I145" s="226"/>
      <c r="J145" s="227">
        <f>ROUND(I145*H145,2)</f>
        <v>0</v>
      </c>
      <c r="K145" s="223" t="s">
        <v>1331</v>
      </c>
      <c r="L145" s="72"/>
      <c r="M145" s="228" t="s">
        <v>22</v>
      </c>
      <c r="N145" s="229" t="s">
        <v>46</v>
      </c>
      <c r="O145" s="47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AR145" s="24" t="s">
        <v>1412</v>
      </c>
      <c r="AT145" s="24" t="s">
        <v>149</v>
      </c>
      <c r="AU145" s="24" t="s">
        <v>24</v>
      </c>
      <c r="AY145" s="24" t="s">
        <v>147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24" t="s">
        <v>24</v>
      </c>
      <c r="BK145" s="232">
        <f>ROUND(I145*H145,2)</f>
        <v>0</v>
      </c>
      <c r="BL145" s="24" t="s">
        <v>1412</v>
      </c>
      <c r="BM145" s="24" t="s">
        <v>1415</v>
      </c>
    </row>
    <row r="146" s="1" customFormat="1">
      <c r="B146" s="46"/>
      <c r="C146" s="74"/>
      <c r="D146" s="233" t="s">
        <v>156</v>
      </c>
      <c r="E146" s="74"/>
      <c r="F146" s="234" t="s">
        <v>1410</v>
      </c>
      <c r="G146" s="74"/>
      <c r="H146" s="74"/>
      <c r="I146" s="191"/>
      <c r="J146" s="74"/>
      <c r="K146" s="74"/>
      <c r="L146" s="72"/>
      <c r="M146" s="235"/>
      <c r="N146" s="47"/>
      <c r="O146" s="47"/>
      <c r="P146" s="47"/>
      <c r="Q146" s="47"/>
      <c r="R146" s="47"/>
      <c r="S146" s="47"/>
      <c r="T146" s="95"/>
      <c r="AT146" s="24" t="s">
        <v>156</v>
      </c>
      <c r="AU146" s="24" t="s">
        <v>24</v>
      </c>
    </row>
    <row r="147" s="1" customFormat="1" ht="25.5" customHeight="1">
      <c r="B147" s="46"/>
      <c r="C147" s="221" t="s">
        <v>339</v>
      </c>
      <c r="D147" s="221" t="s">
        <v>149</v>
      </c>
      <c r="E147" s="222" t="s">
        <v>1416</v>
      </c>
      <c r="F147" s="223" t="s">
        <v>1417</v>
      </c>
      <c r="G147" s="224" t="s">
        <v>1411</v>
      </c>
      <c r="H147" s="225">
        <v>10</v>
      </c>
      <c r="I147" s="226"/>
      <c r="J147" s="227">
        <f>ROUND(I147*H147,2)</f>
        <v>0</v>
      </c>
      <c r="K147" s="223" t="s">
        <v>1326</v>
      </c>
      <c r="L147" s="72"/>
      <c r="M147" s="228" t="s">
        <v>22</v>
      </c>
      <c r="N147" s="229" t="s">
        <v>46</v>
      </c>
      <c r="O147" s="47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AR147" s="24" t="s">
        <v>1412</v>
      </c>
      <c r="AT147" s="24" t="s">
        <v>149</v>
      </c>
      <c r="AU147" s="24" t="s">
        <v>24</v>
      </c>
      <c r="AY147" s="24" t="s">
        <v>147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24" t="s">
        <v>24</v>
      </c>
      <c r="BK147" s="232">
        <f>ROUND(I147*H147,2)</f>
        <v>0</v>
      </c>
      <c r="BL147" s="24" t="s">
        <v>1412</v>
      </c>
      <c r="BM147" s="24" t="s">
        <v>1418</v>
      </c>
    </row>
    <row r="148" s="1" customFormat="1">
      <c r="B148" s="46"/>
      <c r="C148" s="74"/>
      <c r="D148" s="233" t="s">
        <v>156</v>
      </c>
      <c r="E148" s="74"/>
      <c r="F148" s="234" t="s">
        <v>1417</v>
      </c>
      <c r="G148" s="74"/>
      <c r="H148" s="74"/>
      <c r="I148" s="191"/>
      <c r="J148" s="74"/>
      <c r="K148" s="74"/>
      <c r="L148" s="72"/>
      <c r="M148" s="235"/>
      <c r="N148" s="47"/>
      <c r="O148" s="47"/>
      <c r="P148" s="47"/>
      <c r="Q148" s="47"/>
      <c r="R148" s="47"/>
      <c r="S148" s="47"/>
      <c r="T148" s="95"/>
      <c r="AT148" s="24" t="s">
        <v>156</v>
      </c>
      <c r="AU148" s="24" t="s">
        <v>24</v>
      </c>
    </row>
    <row r="149" s="10" customFormat="1" ht="37.44001" customHeight="1">
      <c r="B149" s="205"/>
      <c r="C149" s="206"/>
      <c r="D149" s="207" t="s">
        <v>74</v>
      </c>
      <c r="E149" s="208" t="s">
        <v>1304</v>
      </c>
      <c r="F149" s="208" t="s">
        <v>1305</v>
      </c>
      <c r="G149" s="206"/>
      <c r="H149" s="206"/>
      <c r="I149" s="209"/>
      <c r="J149" s="210">
        <f>BK149</f>
        <v>0</v>
      </c>
      <c r="K149" s="206"/>
      <c r="L149" s="211"/>
      <c r="M149" s="212"/>
      <c r="N149" s="213"/>
      <c r="O149" s="213"/>
      <c r="P149" s="214">
        <f>P150</f>
        <v>0</v>
      </c>
      <c r="Q149" s="213"/>
      <c r="R149" s="214">
        <f>R150</f>
        <v>10500</v>
      </c>
      <c r="S149" s="213"/>
      <c r="T149" s="215">
        <f>T150</f>
        <v>0</v>
      </c>
      <c r="AR149" s="216" t="s">
        <v>177</v>
      </c>
      <c r="AT149" s="217" t="s">
        <v>74</v>
      </c>
      <c r="AU149" s="217" t="s">
        <v>75</v>
      </c>
      <c r="AY149" s="216" t="s">
        <v>147</v>
      </c>
      <c r="BK149" s="218">
        <f>BK150</f>
        <v>0</v>
      </c>
    </row>
    <row r="150" s="10" customFormat="1" ht="19.92" customHeight="1">
      <c r="B150" s="205"/>
      <c r="C150" s="206"/>
      <c r="D150" s="207" t="s">
        <v>74</v>
      </c>
      <c r="E150" s="219" t="s">
        <v>1306</v>
      </c>
      <c r="F150" s="219" t="s">
        <v>1307</v>
      </c>
      <c r="G150" s="206"/>
      <c r="H150" s="206"/>
      <c r="I150" s="209"/>
      <c r="J150" s="220">
        <f>BK150</f>
        <v>0</v>
      </c>
      <c r="K150" s="206"/>
      <c r="L150" s="211"/>
      <c r="M150" s="212"/>
      <c r="N150" s="213"/>
      <c r="O150" s="213"/>
      <c r="P150" s="214">
        <f>SUM(P151:P152)</f>
        <v>0</v>
      </c>
      <c r="Q150" s="213"/>
      <c r="R150" s="214">
        <f>SUM(R151:R152)</f>
        <v>10500</v>
      </c>
      <c r="S150" s="213"/>
      <c r="T150" s="215">
        <f>SUM(T151:T152)</f>
        <v>0</v>
      </c>
      <c r="AR150" s="216" t="s">
        <v>177</v>
      </c>
      <c r="AT150" s="217" t="s">
        <v>74</v>
      </c>
      <c r="AU150" s="217" t="s">
        <v>24</v>
      </c>
      <c r="AY150" s="216" t="s">
        <v>147</v>
      </c>
      <c r="BK150" s="218">
        <f>SUM(BK151:BK152)</f>
        <v>0</v>
      </c>
    </row>
    <row r="151" s="1" customFormat="1" ht="25.5" customHeight="1">
      <c r="B151" s="46"/>
      <c r="C151" s="221" t="s">
        <v>345</v>
      </c>
      <c r="D151" s="221" t="s">
        <v>149</v>
      </c>
      <c r="E151" s="222" t="s">
        <v>1419</v>
      </c>
      <c r="F151" s="223" t="s">
        <v>1420</v>
      </c>
      <c r="G151" s="224" t="s">
        <v>1421</v>
      </c>
      <c r="H151" s="225">
        <v>1</v>
      </c>
      <c r="I151" s="226"/>
      <c r="J151" s="227">
        <f>ROUND(I151*H151,2)</f>
        <v>0</v>
      </c>
      <c r="K151" s="223" t="s">
        <v>1326</v>
      </c>
      <c r="L151" s="72"/>
      <c r="M151" s="228" t="s">
        <v>22</v>
      </c>
      <c r="N151" s="229" t="s">
        <v>46</v>
      </c>
      <c r="O151" s="47"/>
      <c r="P151" s="230">
        <f>O151*H151</f>
        <v>0</v>
      </c>
      <c r="Q151" s="230">
        <v>10500</v>
      </c>
      <c r="R151" s="230">
        <f>Q151*H151</f>
        <v>10500</v>
      </c>
      <c r="S151" s="230">
        <v>0</v>
      </c>
      <c r="T151" s="231">
        <f>S151*H151</f>
        <v>0</v>
      </c>
      <c r="AR151" s="24" t="s">
        <v>1311</v>
      </c>
      <c r="AT151" s="24" t="s">
        <v>149</v>
      </c>
      <c r="AU151" s="24" t="s">
        <v>84</v>
      </c>
      <c r="AY151" s="24" t="s">
        <v>147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24" t="s">
        <v>24</v>
      </c>
      <c r="BK151" s="232">
        <f>ROUND(I151*H151,2)</f>
        <v>0</v>
      </c>
      <c r="BL151" s="24" t="s">
        <v>1311</v>
      </c>
      <c r="BM151" s="24" t="s">
        <v>1422</v>
      </c>
    </row>
    <row r="152" s="1" customFormat="1">
      <c r="B152" s="46"/>
      <c r="C152" s="74"/>
      <c r="D152" s="233" t="s">
        <v>156</v>
      </c>
      <c r="E152" s="74"/>
      <c r="F152" s="234" t="s">
        <v>1420</v>
      </c>
      <c r="G152" s="74"/>
      <c r="H152" s="74"/>
      <c r="I152" s="191"/>
      <c r="J152" s="74"/>
      <c r="K152" s="74"/>
      <c r="L152" s="72"/>
      <c r="M152" s="293"/>
      <c r="N152" s="294"/>
      <c r="O152" s="294"/>
      <c r="P152" s="294"/>
      <c r="Q152" s="294"/>
      <c r="R152" s="294"/>
      <c r="S152" s="294"/>
      <c r="T152" s="295"/>
      <c r="AT152" s="24" t="s">
        <v>156</v>
      </c>
      <c r="AU152" s="24" t="s">
        <v>84</v>
      </c>
    </row>
    <row r="153" s="1" customFormat="1" ht="6.96" customHeight="1">
      <c r="B153" s="67"/>
      <c r="C153" s="68"/>
      <c r="D153" s="68"/>
      <c r="E153" s="68"/>
      <c r="F153" s="68"/>
      <c r="G153" s="68"/>
      <c r="H153" s="68"/>
      <c r="I153" s="166"/>
      <c r="J153" s="68"/>
      <c r="K153" s="68"/>
      <c r="L153" s="72"/>
    </row>
  </sheetData>
  <sheetProtection sheet="1" autoFilter="0" formatColumns="0" formatRows="0" objects="1" scenarios="1" spinCount="100000" saltValue="MpqNNspzoZnt8cpz2/qgWznYWuKQdt0xXpp/OEDn5SPXIJ8ycKuDcBIXE8jnbCmODO2AuPfXdVTLHadbVOeOQA==" hashValue="9ZfGtQ6tUdsE+NxhWbc3fYCHJX5ondGCD7kGd7qcJS77cj7wewVlcKTTTuW2pGOq+FxbjtxpTCXOc+xmgjYxPA==" algorithmName="SHA-512" password="CC35"/>
  <autoFilter ref="C85:K152"/>
  <mergeCells count="10">
    <mergeCell ref="E7:H7"/>
    <mergeCell ref="E9:H9"/>
    <mergeCell ref="E24:H24"/>
    <mergeCell ref="E45:H45"/>
    <mergeCell ref="E47:H47"/>
    <mergeCell ref="J51:J52"/>
    <mergeCell ref="E76:H76"/>
    <mergeCell ref="E78:H78"/>
    <mergeCell ref="G1:H1"/>
    <mergeCell ref="L2:V2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94</v>
      </c>
      <c r="G1" s="139" t="s">
        <v>95</v>
      </c>
      <c r="H1" s="139"/>
      <c r="I1" s="140"/>
      <c r="J1" s="139" t="s">
        <v>96</v>
      </c>
      <c r="K1" s="138" t="s">
        <v>97</v>
      </c>
      <c r="L1" s="139" t="s">
        <v>98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90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99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Realizace úspor energie - SŠ Obchodu, řemesel a služeb Žamberk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100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1423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6" t="s">
        <v>23</v>
      </c>
      <c r="J11" s="35" t="s">
        <v>22</v>
      </c>
      <c r="K11" s="51"/>
    </row>
    <row r="12" s="1" customFormat="1" ht="14.4" customHeight="1">
      <c r="B12" s="46"/>
      <c r="C12" s="47"/>
      <c r="D12" s="40" t="s">
        <v>25</v>
      </c>
      <c r="E12" s="47"/>
      <c r="F12" s="35" t="s">
        <v>1315</v>
      </c>
      <c r="G12" s="47"/>
      <c r="H12" s="47"/>
      <c r="I12" s="146" t="s">
        <v>27</v>
      </c>
      <c r="J12" s="147" t="str">
        <f>'Rekapitulace stavby'!AN8</f>
        <v>10. 10. 2018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31</v>
      </c>
      <c r="E14" s="47"/>
      <c r="F14" s="47"/>
      <c r="G14" s="47"/>
      <c r="H14" s="47"/>
      <c r="I14" s="146" t="s">
        <v>32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>Střední škola obchodu, řemesel a služeb Žamberk</v>
      </c>
      <c r="F15" s="47"/>
      <c r="G15" s="47"/>
      <c r="H15" s="47"/>
      <c r="I15" s="146" t="s">
        <v>34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35</v>
      </c>
      <c r="E17" s="47"/>
      <c r="F17" s="47"/>
      <c r="G17" s="47"/>
      <c r="H17" s="47"/>
      <c r="I17" s="146" t="s">
        <v>32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34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37</v>
      </c>
      <c r="E20" s="47"/>
      <c r="F20" s="47"/>
      <c r="G20" s="47"/>
      <c r="H20" s="47"/>
      <c r="I20" s="146" t="s">
        <v>32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>KIP spol. s r.o., Litomyšl</v>
      </c>
      <c r="F21" s="47"/>
      <c r="G21" s="47"/>
      <c r="H21" s="47"/>
      <c r="I21" s="146" t="s">
        <v>34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22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41</v>
      </c>
      <c r="E27" s="47"/>
      <c r="F27" s="47"/>
      <c r="G27" s="47"/>
      <c r="H27" s="47"/>
      <c r="I27" s="144"/>
      <c r="J27" s="155">
        <f>ROUND(J79,2)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56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57">
        <f>ROUND(SUM(BE79:BE121), 2)</f>
        <v>0</v>
      </c>
      <c r="G30" s="47"/>
      <c r="H30" s="47"/>
      <c r="I30" s="158">
        <v>0.20999999999999999</v>
      </c>
      <c r="J30" s="157">
        <f>ROUND(ROUND((SUM(BE79:BE121)),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57">
        <f>ROUND(SUM(BF79:BF121), 2)</f>
        <v>0</v>
      </c>
      <c r="G31" s="47"/>
      <c r="H31" s="47"/>
      <c r="I31" s="158">
        <v>0.14999999999999999</v>
      </c>
      <c r="J31" s="157">
        <f>ROUND(ROUND((SUM(BF79:BF121)),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57">
        <f>ROUND(SUM(BG79:BG121),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57">
        <f>ROUND(SUM(BH79:BH121),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57">
        <f>ROUND(SUM(BI79:BI121),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51</v>
      </c>
      <c r="E36" s="98"/>
      <c r="F36" s="98"/>
      <c r="G36" s="161" t="s">
        <v>52</v>
      </c>
      <c r="H36" s="162" t="s">
        <v>53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102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Realizace úspor energie - SŠ Obchodu, řemesel a služeb Žamberk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100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S03 - Hromosvod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25</v>
      </c>
      <c r="D49" s="47"/>
      <c r="E49" s="47"/>
      <c r="F49" s="35" t="str">
        <f>F12</f>
        <v xml:space="preserve"> </v>
      </c>
      <c r="G49" s="47"/>
      <c r="H49" s="47"/>
      <c r="I49" s="146" t="s">
        <v>27</v>
      </c>
      <c r="J49" s="147" t="str">
        <f>IF(J12="","",J12)</f>
        <v>10. 10. 2018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31</v>
      </c>
      <c r="D51" s="47"/>
      <c r="E51" s="47"/>
      <c r="F51" s="35" t="str">
        <f>E15</f>
        <v>Střední škola obchodu, řemesel a služeb Žamberk</v>
      </c>
      <c r="G51" s="47"/>
      <c r="H51" s="47"/>
      <c r="I51" s="146" t="s">
        <v>37</v>
      </c>
      <c r="J51" s="44" t="str">
        <f>E21</f>
        <v>KIP spol. s r.o., Litomyšl</v>
      </c>
      <c r="K51" s="51"/>
    </row>
    <row r="52" s="1" customFormat="1" ht="14.4" customHeight="1">
      <c r="B52" s="46"/>
      <c r="C52" s="40" t="s">
        <v>35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103</v>
      </c>
      <c r="D54" s="159"/>
      <c r="E54" s="159"/>
      <c r="F54" s="159"/>
      <c r="G54" s="159"/>
      <c r="H54" s="159"/>
      <c r="I54" s="173"/>
      <c r="J54" s="174" t="s">
        <v>104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105</v>
      </c>
      <c r="D56" s="47"/>
      <c r="E56" s="47"/>
      <c r="F56" s="47"/>
      <c r="G56" s="47"/>
      <c r="H56" s="47"/>
      <c r="I56" s="144"/>
      <c r="J56" s="155">
        <f>J79</f>
        <v>0</v>
      </c>
      <c r="K56" s="51"/>
      <c r="AU56" s="24" t="s">
        <v>106</v>
      </c>
    </row>
    <row r="57" s="7" customFormat="1" ht="24.96" customHeight="1">
      <c r="B57" s="177"/>
      <c r="C57" s="178"/>
      <c r="D57" s="179" t="s">
        <v>1424</v>
      </c>
      <c r="E57" s="180"/>
      <c r="F57" s="180"/>
      <c r="G57" s="180"/>
      <c r="H57" s="180"/>
      <c r="I57" s="181"/>
      <c r="J57" s="182">
        <f>J80</f>
        <v>0</v>
      </c>
      <c r="K57" s="183"/>
    </row>
    <row r="58" s="8" customFormat="1" ht="19.92" customHeight="1">
      <c r="B58" s="184"/>
      <c r="C58" s="185"/>
      <c r="D58" s="186" t="s">
        <v>1425</v>
      </c>
      <c r="E58" s="187"/>
      <c r="F58" s="187"/>
      <c r="G58" s="187"/>
      <c r="H58" s="187"/>
      <c r="I58" s="188"/>
      <c r="J58" s="189">
        <f>J81</f>
        <v>0</v>
      </c>
      <c r="K58" s="190"/>
    </row>
    <row r="59" s="8" customFormat="1" ht="19.92" customHeight="1">
      <c r="B59" s="184"/>
      <c r="C59" s="185"/>
      <c r="D59" s="186" t="s">
        <v>1426</v>
      </c>
      <c r="E59" s="187"/>
      <c r="F59" s="187"/>
      <c r="G59" s="187"/>
      <c r="H59" s="187"/>
      <c r="I59" s="188"/>
      <c r="J59" s="189">
        <f>J113</f>
        <v>0</v>
      </c>
      <c r="K59" s="190"/>
    </row>
    <row r="60" s="1" customFormat="1" ht="21.84" customHeight="1">
      <c r="B60" s="46"/>
      <c r="C60" s="47"/>
      <c r="D60" s="47"/>
      <c r="E60" s="47"/>
      <c r="F60" s="47"/>
      <c r="G60" s="47"/>
      <c r="H60" s="47"/>
      <c r="I60" s="144"/>
      <c r="J60" s="47"/>
      <c r="K60" s="51"/>
    </row>
    <row r="61" s="1" customFormat="1" ht="6.96" customHeight="1">
      <c r="B61" s="67"/>
      <c r="C61" s="68"/>
      <c r="D61" s="68"/>
      <c r="E61" s="68"/>
      <c r="F61" s="68"/>
      <c r="G61" s="68"/>
      <c r="H61" s="68"/>
      <c r="I61" s="166"/>
      <c r="J61" s="68"/>
      <c r="K61" s="69"/>
    </row>
    <row r="65" s="1" customFormat="1" ht="6.96" customHeight="1">
      <c r="B65" s="70"/>
      <c r="C65" s="71"/>
      <c r="D65" s="71"/>
      <c r="E65" s="71"/>
      <c r="F65" s="71"/>
      <c r="G65" s="71"/>
      <c r="H65" s="71"/>
      <c r="I65" s="169"/>
      <c r="J65" s="71"/>
      <c r="K65" s="71"/>
      <c r="L65" s="72"/>
    </row>
    <row r="66" s="1" customFormat="1" ht="36.96" customHeight="1">
      <c r="B66" s="46"/>
      <c r="C66" s="73" t="s">
        <v>131</v>
      </c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6.96" customHeight="1">
      <c r="B67" s="46"/>
      <c r="C67" s="74"/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4.4" customHeight="1">
      <c r="B68" s="46"/>
      <c r="C68" s="76" t="s">
        <v>18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16.5" customHeight="1">
      <c r="B69" s="46"/>
      <c r="C69" s="74"/>
      <c r="D69" s="74"/>
      <c r="E69" s="192" t="str">
        <f>E7</f>
        <v>Realizace úspor energie - SŠ Obchodu, řemesel a služeb Žamberk</v>
      </c>
      <c r="F69" s="76"/>
      <c r="G69" s="76"/>
      <c r="H69" s="76"/>
      <c r="I69" s="191"/>
      <c r="J69" s="74"/>
      <c r="K69" s="74"/>
      <c r="L69" s="72"/>
    </row>
    <row r="70" s="1" customFormat="1" ht="14.4" customHeight="1">
      <c r="B70" s="46"/>
      <c r="C70" s="76" t="s">
        <v>100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7.25" customHeight="1">
      <c r="B71" s="46"/>
      <c r="C71" s="74"/>
      <c r="D71" s="74"/>
      <c r="E71" s="82" t="str">
        <f>E9</f>
        <v>S03 - Hromosvod</v>
      </c>
      <c r="F71" s="74"/>
      <c r="G71" s="74"/>
      <c r="H71" s="74"/>
      <c r="I71" s="191"/>
      <c r="J71" s="74"/>
      <c r="K71" s="74"/>
      <c r="L71" s="72"/>
    </row>
    <row r="72" s="1" customFormat="1" ht="6.96" customHeight="1">
      <c r="B72" s="46"/>
      <c r="C72" s="74"/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8" customHeight="1">
      <c r="B73" s="46"/>
      <c r="C73" s="76" t="s">
        <v>25</v>
      </c>
      <c r="D73" s="74"/>
      <c r="E73" s="74"/>
      <c r="F73" s="193" t="str">
        <f>F12</f>
        <v xml:space="preserve"> </v>
      </c>
      <c r="G73" s="74"/>
      <c r="H73" s="74"/>
      <c r="I73" s="194" t="s">
        <v>27</v>
      </c>
      <c r="J73" s="85" t="str">
        <f>IF(J12="","",J12)</f>
        <v>10. 10. 2018</v>
      </c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>
      <c r="B75" s="46"/>
      <c r="C75" s="76" t="s">
        <v>31</v>
      </c>
      <c r="D75" s="74"/>
      <c r="E75" s="74"/>
      <c r="F75" s="193" t="str">
        <f>E15</f>
        <v>Střední škola obchodu, řemesel a služeb Žamberk</v>
      </c>
      <c r="G75" s="74"/>
      <c r="H75" s="74"/>
      <c r="I75" s="194" t="s">
        <v>37</v>
      </c>
      <c r="J75" s="193" t="str">
        <f>E21</f>
        <v>KIP spol. s r.o., Litomyšl</v>
      </c>
      <c r="K75" s="74"/>
      <c r="L75" s="72"/>
    </row>
    <row r="76" s="1" customFormat="1" ht="14.4" customHeight="1">
      <c r="B76" s="46"/>
      <c r="C76" s="76" t="s">
        <v>35</v>
      </c>
      <c r="D76" s="74"/>
      <c r="E76" s="74"/>
      <c r="F76" s="193" t="str">
        <f>IF(E18="","",E18)</f>
        <v/>
      </c>
      <c r="G76" s="74"/>
      <c r="H76" s="74"/>
      <c r="I76" s="191"/>
      <c r="J76" s="74"/>
      <c r="K76" s="74"/>
      <c r="L76" s="72"/>
    </row>
    <row r="77" s="1" customFormat="1" ht="10.32" customHeight="1">
      <c r="B77" s="46"/>
      <c r="C77" s="74"/>
      <c r="D77" s="74"/>
      <c r="E77" s="74"/>
      <c r="F77" s="74"/>
      <c r="G77" s="74"/>
      <c r="H77" s="74"/>
      <c r="I77" s="191"/>
      <c r="J77" s="74"/>
      <c r="K77" s="74"/>
      <c r="L77" s="72"/>
    </row>
    <row r="78" s="9" customFormat="1" ht="29.28" customHeight="1">
      <c r="B78" s="195"/>
      <c r="C78" s="196" t="s">
        <v>132</v>
      </c>
      <c r="D78" s="197" t="s">
        <v>60</v>
      </c>
      <c r="E78" s="197" t="s">
        <v>56</v>
      </c>
      <c r="F78" s="197" t="s">
        <v>133</v>
      </c>
      <c r="G78" s="197" t="s">
        <v>134</v>
      </c>
      <c r="H78" s="197" t="s">
        <v>135</v>
      </c>
      <c r="I78" s="198" t="s">
        <v>136</v>
      </c>
      <c r="J78" s="197" t="s">
        <v>104</v>
      </c>
      <c r="K78" s="199" t="s">
        <v>137</v>
      </c>
      <c r="L78" s="200"/>
      <c r="M78" s="102" t="s">
        <v>138</v>
      </c>
      <c r="N78" s="103" t="s">
        <v>45</v>
      </c>
      <c r="O78" s="103" t="s">
        <v>139</v>
      </c>
      <c r="P78" s="103" t="s">
        <v>140</v>
      </c>
      <c r="Q78" s="103" t="s">
        <v>141</v>
      </c>
      <c r="R78" s="103" t="s">
        <v>142</v>
      </c>
      <c r="S78" s="103" t="s">
        <v>143</v>
      </c>
      <c r="T78" s="104" t="s">
        <v>144</v>
      </c>
    </row>
    <row r="79" s="1" customFormat="1" ht="29.28" customHeight="1">
      <c r="B79" s="46"/>
      <c r="C79" s="108" t="s">
        <v>105</v>
      </c>
      <c r="D79" s="74"/>
      <c r="E79" s="74"/>
      <c r="F79" s="74"/>
      <c r="G79" s="74"/>
      <c r="H79" s="74"/>
      <c r="I79" s="191"/>
      <c r="J79" s="201">
        <f>BK79</f>
        <v>0</v>
      </c>
      <c r="K79" s="74"/>
      <c r="L79" s="72"/>
      <c r="M79" s="105"/>
      <c r="N79" s="106"/>
      <c r="O79" s="106"/>
      <c r="P79" s="202">
        <f>P80</f>
        <v>0</v>
      </c>
      <c r="Q79" s="106"/>
      <c r="R79" s="202">
        <f>R80</f>
        <v>1.0289599999999999</v>
      </c>
      <c r="S79" s="106"/>
      <c r="T79" s="203">
        <f>T80</f>
        <v>0</v>
      </c>
      <c r="AT79" s="24" t="s">
        <v>74</v>
      </c>
      <c r="AU79" s="24" t="s">
        <v>106</v>
      </c>
      <c r="BK79" s="204">
        <f>BK80</f>
        <v>0</v>
      </c>
    </row>
    <row r="80" s="10" customFormat="1" ht="37.44001" customHeight="1">
      <c r="B80" s="205"/>
      <c r="C80" s="206"/>
      <c r="D80" s="207" t="s">
        <v>74</v>
      </c>
      <c r="E80" s="208" t="s">
        <v>1427</v>
      </c>
      <c r="F80" s="208" t="s">
        <v>1428</v>
      </c>
      <c r="G80" s="206"/>
      <c r="H80" s="206"/>
      <c r="I80" s="209"/>
      <c r="J80" s="210">
        <f>BK80</f>
        <v>0</v>
      </c>
      <c r="K80" s="206"/>
      <c r="L80" s="211"/>
      <c r="M80" s="212"/>
      <c r="N80" s="213"/>
      <c r="O80" s="213"/>
      <c r="P80" s="214">
        <f>P81+P113</f>
        <v>0</v>
      </c>
      <c r="Q80" s="213"/>
      <c r="R80" s="214">
        <f>R81+R113</f>
        <v>1.0289599999999999</v>
      </c>
      <c r="S80" s="213"/>
      <c r="T80" s="215">
        <f>T81+T113</f>
        <v>0</v>
      </c>
      <c r="AR80" s="216" t="s">
        <v>84</v>
      </c>
      <c r="AT80" s="217" t="s">
        <v>74</v>
      </c>
      <c r="AU80" s="217" t="s">
        <v>75</v>
      </c>
      <c r="AY80" s="216" t="s">
        <v>147</v>
      </c>
      <c r="BK80" s="218">
        <f>BK81+BK113</f>
        <v>0</v>
      </c>
    </row>
    <row r="81" s="10" customFormat="1" ht="19.92" customHeight="1">
      <c r="B81" s="205"/>
      <c r="C81" s="206"/>
      <c r="D81" s="207" t="s">
        <v>74</v>
      </c>
      <c r="E81" s="219" t="s">
        <v>1429</v>
      </c>
      <c r="F81" s="219" t="s">
        <v>1430</v>
      </c>
      <c r="G81" s="206"/>
      <c r="H81" s="206"/>
      <c r="I81" s="209"/>
      <c r="J81" s="220">
        <f>BK81</f>
        <v>0</v>
      </c>
      <c r="K81" s="206"/>
      <c r="L81" s="211"/>
      <c r="M81" s="212"/>
      <c r="N81" s="213"/>
      <c r="O81" s="213"/>
      <c r="P81" s="214">
        <f>SUM(P82:P112)</f>
        <v>0</v>
      </c>
      <c r="Q81" s="213"/>
      <c r="R81" s="214">
        <f>SUM(R82:R112)</f>
        <v>0.18295999999999998</v>
      </c>
      <c r="S81" s="213"/>
      <c r="T81" s="215">
        <f>SUM(T82:T112)</f>
        <v>0</v>
      </c>
      <c r="AR81" s="216" t="s">
        <v>84</v>
      </c>
      <c r="AT81" s="217" t="s">
        <v>74</v>
      </c>
      <c r="AU81" s="217" t="s">
        <v>24</v>
      </c>
      <c r="AY81" s="216" t="s">
        <v>147</v>
      </c>
      <c r="BK81" s="218">
        <f>SUM(BK82:BK112)</f>
        <v>0</v>
      </c>
    </row>
    <row r="82" s="1" customFormat="1" ht="16.5" customHeight="1">
      <c r="B82" s="46"/>
      <c r="C82" s="221" t="s">
        <v>24</v>
      </c>
      <c r="D82" s="221" t="s">
        <v>149</v>
      </c>
      <c r="E82" s="222" t="s">
        <v>1431</v>
      </c>
      <c r="F82" s="223" t="s">
        <v>1432</v>
      </c>
      <c r="G82" s="224" t="s">
        <v>187</v>
      </c>
      <c r="H82" s="225">
        <v>5</v>
      </c>
      <c r="I82" s="226"/>
      <c r="J82" s="227">
        <f>ROUND(I82*H82,2)</f>
        <v>0</v>
      </c>
      <c r="K82" s="223" t="s">
        <v>262</v>
      </c>
      <c r="L82" s="72"/>
      <c r="M82" s="228" t="s">
        <v>22</v>
      </c>
      <c r="N82" s="229" t="s">
        <v>46</v>
      </c>
      <c r="O82" s="47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4" t="s">
        <v>245</v>
      </c>
      <c r="AT82" s="24" t="s">
        <v>149</v>
      </c>
      <c r="AU82" s="24" t="s">
        <v>84</v>
      </c>
      <c r="AY82" s="24" t="s">
        <v>147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4" t="s">
        <v>24</v>
      </c>
      <c r="BK82" s="232">
        <f>ROUND(I82*H82,2)</f>
        <v>0</v>
      </c>
      <c r="BL82" s="24" t="s">
        <v>245</v>
      </c>
      <c r="BM82" s="24" t="s">
        <v>1433</v>
      </c>
    </row>
    <row r="83" s="1" customFormat="1">
      <c r="B83" s="46"/>
      <c r="C83" s="74"/>
      <c r="D83" s="233" t="s">
        <v>156</v>
      </c>
      <c r="E83" s="74"/>
      <c r="F83" s="234" t="s">
        <v>1434</v>
      </c>
      <c r="G83" s="74"/>
      <c r="H83" s="74"/>
      <c r="I83" s="191"/>
      <c r="J83" s="74"/>
      <c r="K83" s="74"/>
      <c r="L83" s="72"/>
      <c r="M83" s="235"/>
      <c r="N83" s="47"/>
      <c r="O83" s="47"/>
      <c r="P83" s="47"/>
      <c r="Q83" s="47"/>
      <c r="R83" s="47"/>
      <c r="S83" s="47"/>
      <c r="T83" s="95"/>
      <c r="AT83" s="24" t="s">
        <v>156</v>
      </c>
      <c r="AU83" s="24" t="s">
        <v>84</v>
      </c>
    </row>
    <row r="84" s="1" customFormat="1" ht="16.5" customHeight="1">
      <c r="B84" s="46"/>
      <c r="C84" s="258" t="s">
        <v>84</v>
      </c>
      <c r="D84" s="258" t="s">
        <v>235</v>
      </c>
      <c r="E84" s="259" t="s">
        <v>1435</v>
      </c>
      <c r="F84" s="260" t="s">
        <v>1436</v>
      </c>
      <c r="G84" s="261" t="s">
        <v>187</v>
      </c>
      <c r="H84" s="262">
        <v>5</v>
      </c>
      <c r="I84" s="263"/>
      <c r="J84" s="264">
        <f>ROUND(I84*H84,2)</f>
        <v>0</v>
      </c>
      <c r="K84" s="260" t="s">
        <v>262</v>
      </c>
      <c r="L84" s="265"/>
      <c r="M84" s="266" t="s">
        <v>22</v>
      </c>
      <c r="N84" s="267" t="s">
        <v>46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372</v>
      </c>
      <c r="AT84" s="24" t="s">
        <v>235</v>
      </c>
      <c r="AU84" s="24" t="s">
        <v>84</v>
      </c>
      <c r="AY84" s="24" t="s">
        <v>147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24</v>
      </c>
      <c r="BK84" s="232">
        <f>ROUND(I84*H84,2)</f>
        <v>0</v>
      </c>
      <c r="BL84" s="24" t="s">
        <v>245</v>
      </c>
      <c r="BM84" s="24" t="s">
        <v>1437</v>
      </c>
    </row>
    <row r="85" s="1" customFormat="1">
      <c r="B85" s="46"/>
      <c r="C85" s="74"/>
      <c r="D85" s="233" t="s">
        <v>156</v>
      </c>
      <c r="E85" s="74"/>
      <c r="F85" s="234" t="s">
        <v>1436</v>
      </c>
      <c r="G85" s="74"/>
      <c r="H85" s="74"/>
      <c r="I85" s="191"/>
      <c r="J85" s="74"/>
      <c r="K85" s="74"/>
      <c r="L85" s="72"/>
      <c r="M85" s="235"/>
      <c r="N85" s="47"/>
      <c r="O85" s="47"/>
      <c r="P85" s="47"/>
      <c r="Q85" s="47"/>
      <c r="R85" s="47"/>
      <c r="S85" s="47"/>
      <c r="T85" s="95"/>
      <c r="AT85" s="24" t="s">
        <v>156</v>
      </c>
      <c r="AU85" s="24" t="s">
        <v>84</v>
      </c>
    </row>
    <row r="86" s="1" customFormat="1" ht="25.5" customHeight="1">
      <c r="B86" s="46"/>
      <c r="C86" s="221" t="s">
        <v>167</v>
      </c>
      <c r="D86" s="221" t="s">
        <v>149</v>
      </c>
      <c r="E86" s="222" t="s">
        <v>1438</v>
      </c>
      <c r="F86" s="223" t="s">
        <v>1439</v>
      </c>
      <c r="G86" s="224" t="s">
        <v>1411</v>
      </c>
      <c r="H86" s="225">
        <v>16</v>
      </c>
      <c r="I86" s="226"/>
      <c r="J86" s="227">
        <f>ROUND(I86*H86,2)</f>
        <v>0</v>
      </c>
      <c r="K86" s="223" t="s">
        <v>326</v>
      </c>
      <c r="L86" s="72"/>
      <c r="M86" s="228" t="s">
        <v>22</v>
      </c>
      <c r="N86" s="229" t="s">
        <v>46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245</v>
      </c>
      <c r="AT86" s="24" t="s">
        <v>149</v>
      </c>
      <c r="AU86" s="24" t="s">
        <v>84</v>
      </c>
      <c r="AY86" s="24" t="s">
        <v>147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24</v>
      </c>
      <c r="BK86" s="232">
        <f>ROUND(I86*H86,2)</f>
        <v>0</v>
      </c>
      <c r="BL86" s="24" t="s">
        <v>245</v>
      </c>
      <c r="BM86" s="24" t="s">
        <v>84</v>
      </c>
    </row>
    <row r="87" s="1" customFormat="1">
      <c r="B87" s="46"/>
      <c r="C87" s="74"/>
      <c r="D87" s="233" t="s">
        <v>156</v>
      </c>
      <c r="E87" s="74"/>
      <c r="F87" s="234" t="s">
        <v>1440</v>
      </c>
      <c r="G87" s="74"/>
      <c r="H87" s="74"/>
      <c r="I87" s="191"/>
      <c r="J87" s="74"/>
      <c r="K87" s="74"/>
      <c r="L87" s="72"/>
      <c r="M87" s="235"/>
      <c r="N87" s="47"/>
      <c r="O87" s="47"/>
      <c r="P87" s="47"/>
      <c r="Q87" s="47"/>
      <c r="R87" s="47"/>
      <c r="S87" s="47"/>
      <c r="T87" s="95"/>
      <c r="AT87" s="24" t="s">
        <v>156</v>
      </c>
      <c r="AU87" s="24" t="s">
        <v>84</v>
      </c>
    </row>
    <row r="88" s="1" customFormat="1" ht="25.5" customHeight="1">
      <c r="B88" s="46"/>
      <c r="C88" s="221" t="s">
        <v>154</v>
      </c>
      <c r="D88" s="221" t="s">
        <v>149</v>
      </c>
      <c r="E88" s="222" t="s">
        <v>1441</v>
      </c>
      <c r="F88" s="223" t="s">
        <v>1442</v>
      </c>
      <c r="G88" s="224" t="s">
        <v>277</v>
      </c>
      <c r="H88" s="225">
        <v>320</v>
      </c>
      <c r="I88" s="226"/>
      <c r="J88" s="227">
        <f>ROUND(I88*H88,2)</f>
        <v>0</v>
      </c>
      <c r="K88" s="223" t="s">
        <v>262</v>
      </c>
      <c r="L88" s="72"/>
      <c r="M88" s="228" t="s">
        <v>22</v>
      </c>
      <c r="N88" s="229" t="s">
        <v>46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245</v>
      </c>
      <c r="AT88" s="24" t="s">
        <v>149</v>
      </c>
      <c r="AU88" s="24" t="s">
        <v>84</v>
      </c>
      <c r="AY88" s="24" t="s">
        <v>147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24</v>
      </c>
      <c r="BK88" s="232">
        <f>ROUND(I88*H88,2)</f>
        <v>0</v>
      </c>
      <c r="BL88" s="24" t="s">
        <v>245</v>
      </c>
      <c r="BM88" s="24" t="s">
        <v>1443</v>
      </c>
    </row>
    <row r="89" s="1" customFormat="1">
      <c r="B89" s="46"/>
      <c r="C89" s="74"/>
      <c r="D89" s="233" t="s">
        <v>156</v>
      </c>
      <c r="E89" s="74"/>
      <c r="F89" s="234" t="s">
        <v>1444</v>
      </c>
      <c r="G89" s="74"/>
      <c r="H89" s="74"/>
      <c r="I89" s="191"/>
      <c r="J89" s="74"/>
      <c r="K89" s="74"/>
      <c r="L89" s="72"/>
      <c r="M89" s="235"/>
      <c r="N89" s="47"/>
      <c r="O89" s="47"/>
      <c r="P89" s="47"/>
      <c r="Q89" s="47"/>
      <c r="R89" s="47"/>
      <c r="S89" s="47"/>
      <c r="T89" s="95"/>
      <c r="AT89" s="24" t="s">
        <v>156</v>
      </c>
      <c r="AU89" s="24" t="s">
        <v>84</v>
      </c>
    </row>
    <row r="90" s="1" customFormat="1" ht="16.5" customHeight="1">
      <c r="B90" s="46"/>
      <c r="C90" s="258" t="s">
        <v>177</v>
      </c>
      <c r="D90" s="258" t="s">
        <v>235</v>
      </c>
      <c r="E90" s="259" t="s">
        <v>1445</v>
      </c>
      <c r="F90" s="260" t="s">
        <v>1446</v>
      </c>
      <c r="G90" s="261" t="s">
        <v>601</v>
      </c>
      <c r="H90" s="262">
        <v>128</v>
      </c>
      <c r="I90" s="263"/>
      <c r="J90" s="264">
        <f>ROUND(I90*H90,2)</f>
        <v>0</v>
      </c>
      <c r="K90" s="260" t="s">
        <v>262</v>
      </c>
      <c r="L90" s="265"/>
      <c r="M90" s="266" t="s">
        <v>22</v>
      </c>
      <c r="N90" s="267" t="s">
        <v>46</v>
      </c>
      <c r="O90" s="47"/>
      <c r="P90" s="230">
        <f>O90*H90</f>
        <v>0</v>
      </c>
      <c r="Q90" s="230">
        <v>0.001</v>
      </c>
      <c r="R90" s="230">
        <f>Q90*H90</f>
        <v>0.128</v>
      </c>
      <c r="S90" s="230">
        <v>0</v>
      </c>
      <c r="T90" s="231">
        <f>S90*H90</f>
        <v>0</v>
      </c>
      <c r="AR90" s="24" t="s">
        <v>372</v>
      </c>
      <c r="AT90" s="24" t="s">
        <v>235</v>
      </c>
      <c r="AU90" s="24" t="s">
        <v>84</v>
      </c>
      <c r="AY90" s="24" t="s">
        <v>147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24</v>
      </c>
      <c r="BK90" s="232">
        <f>ROUND(I90*H90,2)</f>
        <v>0</v>
      </c>
      <c r="BL90" s="24" t="s">
        <v>245</v>
      </c>
      <c r="BM90" s="24" t="s">
        <v>1447</v>
      </c>
    </row>
    <row r="91" s="1" customFormat="1">
      <c r="B91" s="46"/>
      <c r="C91" s="74"/>
      <c r="D91" s="233" t="s">
        <v>156</v>
      </c>
      <c r="E91" s="74"/>
      <c r="F91" s="234" t="s">
        <v>1446</v>
      </c>
      <c r="G91" s="74"/>
      <c r="H91" s="74"/>
      <c r="I91" s="191"/>
      <c r="J91" s="74"/>
      <c r="K91" s="74"/>
      <c r="L91" s="72"/>
      <c r="M91" s="235"/>
      <c r="N91" s="47"/>
      <c r="O91" s="47"/>
      <c r="P91" s="47"/>
      <c r="Q91" s="47"/>
      <c r="R91" s="47"/>
      <c r="S91" s="47"/>
      <c r="T91" s="95"/>
      <c r="AT91" s="24" t="s">
        <v>156</v>
      </c>
      <c r="AU91" s="24" t="s">
        <v>84</v>
      </c>
    </row>
    <row r="92" s="11" customFormat="1">
      <c r="B92" s="236"/>
      <c r="C92" s="237"/>
      <c r="D92" s="233" t="s">
        <v>158</v>
      </c>
      <c r="E92" s="237"/>
      <c r="F92" s="239" t="s">
        <v>1448</v>
      </c>
      <c r="G92" s="237"/>
      <c r="H92" s="240">
        <v>128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AT92" s="246" t="s">
        <v>158</v>
      </c>
      <c r="AU92" s="246" t="s">
        <v>84</v>
      </c>
      <c r="AV92" s="11" t="s">
        <v>84</v>
      </c>
      <c r="AW92" s="11" t="s">
        <v>6</v>
      </c>
      <c r="AX92" s="11" t="s">
        <v>24</v>
      </c>
      <c r="AY92" s="246" t="s">
        <v>147</v>
      </c>
    </row>
    <row r="93" s="1" customFormat="1" ht="16.5" customHeight="1">
      <c r="B93" s="46"/>
      <c r="C93" s="221" t="s">
        <v>184</v>
      </c>
      <c r="D93" s="221" t="s">
        <v>149</v>
      </c>
      <c r="E93" s="222" t="s">
        <v>1449</v>
      </c>
      <c r="F93" s="223" t="s">
        <v>1450</v>
      </c>
      <c r="G93" s="224" t="s">
        <v>187</v>
      </c>
      <c r="H93" s="225">
        <v>36</v>
      </c>
      <c r="I93" s="226"/>
      <c r="J93" s="227">
        <f>ROUND(I93*H93,2)</f>
        <v>0</v>
      </c>
      <c r="K93" s="223" t="s">
        <v>262</v>
      </c>
      <c r="L93" s="72"/>
      <c r="M93" s="228" t="s">
        <v>22</v>
      </c>
      <c r="N93" s="229" t="s">
        <v>46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245</v>
      </c>
      <c r="AT93" s="24" t="s">
        <v>149</v>
      </c>
      <c r="AU93" s="24" t="s">
        <v>84</v>
      </c>
      <c r="AY93" s="24" t="s">
        <v>147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24</v>
      </c>
      <c r="BK93" s="232">
        <f>ROUND(I93*H93,2)</f>
        <v>0</v>
      </c>
      <c r="BL93" s="24" t="s">
        <v>245</v>
      </c>
      <c r="BM93" s="24" t="s">
        <v>1451</v>
      </c>
    </row>
    <row r="94" s="1" customFormat="1">
      <c r="B94" s="46"/>
      <c r="C94" s="74"/>
      <c r="D94" s="233" t="s">
        <v>156</v>
      </c>
      <c r="E94" s="74"/>
      <c r="F94" s="234" t="s">
        <v>1452</v>
      </c>
      <c r="G94" s="74"/>
      <c r="H94" s="74"/>
      <c r="I94" s="191"/>
      <c r="J94" s="74"/>
      <c r="K94" s="74"/>
      <c r="L94" s="72"/>
      <c r="M94" s="235"/>
      <c r="N94" s="47"/>
      <c r="O94" s="47"/>
      <c r="P94" s="47"/>
      <c r="Q94" s="47"/>
      <c r="R94" s="47"/>
      <c r="S94" s="47"/>
      <c r="T94" s="95"/>
      <c r="AT94" s="24" t="s">
        <v>156</v>
      </c>
      <c r="AU94" s="24" t="s">
        <v>84</v>
      </c>
    </row>
    <row r="95" s="1" customFormat="1" ht="16.5" customHeight="1">
      <c r="B95" s="46"/>
      <c r="C95" s="258" t="s">
        <v>191</v>
      </c>
      <c r="D95" s="258" t="s">
        <v>235</v>
      </c>
      <c r="E95" s="259" t="s">
        <v>1453</v>
      </c>
      <c r="F95" s="260" t="s">
        <v>1454</v>
      </c>
      <c r="G95" s="261" t="s">
        <v>187</v>
      </c>
      <c r="H95" s="262">
        <v>25</v>
      </c>
      <c r="I95" s="263"/>
      <c r="J95" s="264">
        <f>ROUND(I95*H95,2)</f>
        <v>0</v>
      </c>
      <c r="K95" s="260" t="s">
        <v>262</v>
      </c>
      <c r="L95" s="265"/>
      <c r="M95" s="266" t="s">
        <v>22</v>
      </c>
      <c r="N95" s="267" t="s">
        <v>46</v>
      </c>
      <c r="O95" s="47"/>
      <c r="P95" s="230">
        <f>O95*H95</f>
        <v>0</v>
      </c>
      <c r="Q95" s="230">
        <v>0.00016000000000000001</v>
      </c>
      <c r="R95" s="230">
        <f>Q95*H95</f>
        <v>0.0040000000000000001</v>
      </c>
      <c r="S95" s="230">
        <v>0</v>
      </c>
      <c r="T95" s="231">
        <f>S95*H95</f>
        <v>0</v>
      </c>
      <c r="AR95" s="24" t="s">
        <v>372</v>
      </c>
      <c r="AT95" s="24" t="s">
        <v>235</v>
      </c>
      <c r="AU95" s="24" t="s">
        <v>84</v>
      </c>
      <c r="AY95" s="24" t="s">
        <v>147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24</v>
      </c>
      <c r="BK95" s="232">
        <f>ROUND(I95*H95,2)</f>
        <v>0</v>
      </c>
      <c r="BL95" s="24" t="s">
        <v>245</v>
      </c>
      <c r="BM95" s="24" t="s">
        <v>1455</v>
      </c>
    </row>
    <row r="96" s="1" customFormat="1">
      <c r="B96" s="46"/>
      <c r="C96" s="74"/>
      <c r="D96" s="233" t="s">
        <v>156</v>
      </c>
      <c r="E96" s="74"/>
      <c r="F96" s="234" t="s">
        <v>1454</v>
      </c>
      <c r="G96" s="74"/>
      <c r="H96" s="74"/>
      <c r="I96" s="191"/>
      <c r="J96" s="74"/>
      <c r="K96" s="74"/>
      <c r="L96" s="72"/>
      <c r="M96" s="235"/>
      <c r="N96" s="47"/>
      <c r="O96" s="47"/>
      <c r="P96" s="47"/>
      <c r="Q96" s="47"/>
      <c r="R96" s="47"/>
      <c r="S96" s="47"/>
      <c r="T96" s="95"/>
      <c r="AT96" s="24" t="s">
        <v>156</v>
      </c>
      <c r="AU96" s="24" t="s">
        <v>84</v>
      </c>
    </row>
    <row r="97" s="1" customFormat="1" ht="16.5" customHeight="1">
      <c r="B97" s="46"/>
      <c r="C97" s="258" t="s">
        <v>198</v>
      </c>
      <c r="D97" s="258" t="s">
        <v>235</v>
      </c>
      <c r="E97" s="259" t="s">
        <v>1456</v>
      </c>
      <c r="F97" s="260" t="s">
        <v>1457</v>
      </c>
      <c r="G97" s="261" t="s">
        <v>187</v>
      </c>
      <c r="H97" s="262">
        <v>6</v>
      </c>
      <c r="I97" s="263"/>
      <c r="J97" s="264">
        <f>ROUND(I97*H97,2)</f>
        <v>0</v>
      </c>
      <c r="K97" s="260" t="s">
        <v>262</v>
      </c>
      <c r="L97" s="265"/>
      <c r="M97" s="266" t="s">
        <v>22</v>
      </c>
      <c r="N97" s="267" t="s">
        <v>46</v>
      </c>
      <c r="O97" s="47"/>
      <c r="P97" s="230">
        <f>O97*H97</f>
        <v>0</v>
      </c>
      <c r="Q97" s="230">
        <v>0.00016000000000000001</v>
      </c>
      <c r="R97" s="230">
        <f>Q97*H97</f>
        <v>0.00096000000000000013</v>
      </c>
      <c r="S97" s="230">
        <v>0</v>
      </c>
      <c r="T97" s="231">
        <f>S97*H97</f>
        <v>0</v>
      </c>
      <c r="AR97" s="24" t="s">
        <v>372</v>
      </c>
      <c r="AT97" s="24" t="s">
        <v>235</v>
      </c>
      <c r="AU97" s="24" t="s">
        <v>84</v>
      </c>
      <c r="AY97" s="24" t="s">
        <v>147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24</v>
      </c>
      <c r="BK97" s="232">
        <f>ROUND(I97*H97,2)</f>
        <v>0</v>
      </c>
      <c r="BL97" s="24" t="s">
        <v>245</v>
      </c>
      <c r="BM97" s="24" t="s">
        <v>1458</v>
      </c>
    </row>
    <row r="98" s="1" customFormat="1">
      <c r="B98" s="46"/>
      <c r="C98" s="74"/>
      <c r="D98" s="233" t="s">
        <v>156</v>
      </c>
      <c r="E98" s="74"/>
      <c r="F98" s="234" t="s">
        <v>1457</v>
      </c>
      <c r="G98" s="74"/>
      <c r="H98" s="74"/>
      <c r="I98" s="191"/>
      <c r="J98" s="74"/>
      <c r="K98" s="74"/>
      <c r="L98" s="72"/>
      <c r="M98" s="235"/>
      <c r="N98" s="47"/>
      <c r="O98" s="47"/>
      <c r="P98" s="47"/>
      <c r="Q98" s="47"/>
      <c r="R98" s="47"/>
      <c r="S98" s="47"/>
      <c r="T98" s="95"/>
      <c r="AT98" s="24" t="s">
        <v>156</v>
      </c>
      <c r="AU98" s="24" t="s">
        <v>84</v>
      </c>
    </row>
    <row r="99" s="1" customFormat="1" ht="16.5" customHeight="1">
      <c r="B99" s="46"/>
      <c r="C99" s="258" t="s">
        <v>206</v>
      </c>
      <c r="D99" s="258" t="s">
        <v>235</v>
      </c>
      <c r="E99" s="259" t="s">
        <v>1459</v>
      </c>
      <c r="F99" s="260" t="s">
        <v>1460</v>
      </c>
      <c r="G99" s="261" t="s">
        <v>187</v>
      </c>
      <c r="H99" s="262">
        <v>5</v>
      </c>
      <c r="I99" s="263"/>
      <c r="J99" s="264">
        <f>ROUND(I99*H99,2)</f>
        <v>0</v>
      </c>
      <c r="K99" s="260" t="s">
        <v>262</v>
      </c>
      <c r="L99" s="265"/>
      <c r="M99" s="266" t="s">
        <v>22</v>
      </c>
      <c r="N99" s="267" t="s">
        <v>46</v>
      </c>
      <c r="O99" s="47"/>
      <c r="P99" s="230">
        <f>O99*H99</f>
        <v>0</v>
      </c>
      <c r="Q99" s="230">
        <v>0.00020000000000000001</v>
      </c>
      <c r="R99" s="230">
        <f>Q99*H99</f>
        <v>0.001</v>
      </c>
      <c r="S99" s="230">
        <v>0</v>
      </c>
      <c r="T99" s="231">
        <f>S99*H99</f>
        <v>0</v>
      </c>
      <c r="AR99" s="24" t="s">
        <v>372</v>
      </c>
      <c r="AT99" s="24" t="s">
        <v>235</v>
      </c>
      <c r="AU99" s="24" t="s">
        <v>84</v>
      </c>
      <c r="AY99" s="24" t="s">
        <v>147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24</v>
      </c>
      <c r="BK99" s="232">
        <f>ROUND(I99*H99,2)</f>
        <v>0</v>
      </c>
      <c r="BL99" s="24" t="s">
        <v>245</v>
      </c>
      <c r="BM99" s="24" t="s">
        <v>1461</v>
      </c>
    </row>
    <row r="100" s="1" customFormat="1">
      <c r="B100" s="46"/>
      <c r="C100" s="74"/>
      <c r="D100" s="233" t="s">
        <v>156</v>
      </c>
      <c r="E100" s="74"/>
      <c r="F100" s="234" t="s">
        <v>1460</v>
      </c>
      <c r="G100" s="74"/>
      <c r="H100" s="74"/>
      <c r="I100" s="191"/>
      <c r="J100" s="74"/>
      <c r="K100" s="74"/>
      <c r="L100" s="72"/>
      <c r="M100" s="235"/>
      <c r="N100" s="47"/>
      <c r="O100" s="47"/>
      <c r="P100" s="47"/>
      <c r="Q100" s="47"/>
      <c r="R100" s="47"/>
      <c r="S100" s="47"/>
      <c r="T100" s="95"/>
      <c r="AT100" s="24" t="s">
        <v>156</v>
      </c>
      <c r="AU100" s="24" t="s">
        <v>84</v>
      </c>
    </row>
    <row r="101" s="1" customFormat="1" ht="16.5" customHeight="1">
      <c r="B101" s="46"/>
      <c r="C101" s="221" t="s">
        <v>29</v>
      </c>
      <c r="D101" s="221" t="s">
        <v>149</v>
      </c>
      <c r="E101" s="222" t="s">
        <v>1462</v>
      </c>
      <c r="F101" s="223" t="s">
        <v>1463</v>
      </c>
      <c r="G101" s="224" t="s">
        <v>187</v>
      </c>
      <c r="H101" s="225">
        <v>7</v>
      </c>
      <c r="I101" s="226"/>
      <c r="J101" s="227">
        <f>ROUND(I101*H101,2)</f>
        <v>0</v>
      </c>
      <c r="K101" s="223" t="s">
        <v>262</v>
      </c>
      <c r="L101" s="72"/>
      <c r="M101" s="228" t="s">
        <v>22</v>
      </c>
      <c r="N101" s="229" t="s">
        <v>46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245</v>
      </c>
      <c r="AT101" s="24" t="s">
        <v>149</v>
      </c>
      <c r="AU101" s="24" t="s">
        <v>84</v>
      </c>
      <c r="AY101" s="24" t="s">
        <v>147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24</v>
      </c>
      <c r="BK101" s="232">
        <f>ROUND(I101*H101,2)</f>
        <v>0</v>
      </c>
      <c r="BL101" s="24" t="s">
        <v>245</v>
      </c>
      <c r="BM101" s="24" t="s">
        <v>1464</v>
      </c>
    </row>
    <row r="102" s="1" customFormat="1">
      <c r="B102" s="46"/>
      <c r="C102" s="74"/>
      <c r="D102" s="233" t="s">
        <v>156</v>
      </c>
      <c r="E102" s="74"/>
      <c r="F102" s="234" t="s">
        <v>1465</v>
      </c>
      <c r="G102" s="74"/>
      <c r="H102" s="74"/>
      <c r="I102" s="191"/>
      <c r="J102" s="74"/>
      <c r="K102" s="74"/>
      <c r="L102" s="72"/>
      <c r="M102" s="235"/>
      <c r="N102" s="47"/>
      <c r="O102" s="47"/>
      <c r="P102" s="47"/>
      <c r="Q102" s="47"/>
      <c r="R102" s="47"/>
      <c r="S102" s="47"/>
      <c r="T102" s="95"/>
      <c r="AT102" s="24" t="s">
        <v>156</v>
      </c>
      <c r="AU102" s="24" t="s">
        <v>84</v>
      </c>
    </row>
    <row r="103" s="1" customFormat="1" ht="16.5" customHeight="1">
      <c r="B103" s="46"/>
      <c r="C103" s="258" t="s">
        <v>218</v>
      </c>
      <c r="D103" s="258" t="s">
        <v>235</v>
      </c>
      <c r="E103" s="259" t="s">
        <v>1466</v>
      </c>
      <c r="F103" s="260" t="s">
        <v>1467</v>
      </c>
      <c r="G103" s="261" t="s">
        <v>187</v>
      </c>
      <c r="H103" s="262">
        <v>7</v>
      </c>
      <c r="I103" s="263"/>
      <c r="J103" s="264">
        <f>ROUND(I103*H103,2)</f>
        <v>0</v>
      </c>
      <c r="K103" s="260" t="s">
        <v>262</v>
      </c>
      <c r="L103" s="265"/>
      <c r="M103" s="266" t="s">
        <v>22</v>
      </c>
      <c r="N103" s="267" t="s">
        <v>46</v>
      </c>
      <c r="O103" s="47"/>
      <c r="P103" s="230">
        <f>O103*H103</f>
        <v>0</v>
      </c>
      <c r="Q103" s="230">
        <v>0.0040000000000000001</v>
      </c>
      <c r="R103" s="230">
        <f>Q103*H103</f>
        <v>0.028000000000000001</v>
      </c>
      <c r="S103" s="230">
        <v>0</v>
      </c>
      <c r="T103" s="231">
        <f>S103*H103</f>
        <v>0</v>
      </c>
      <c r="AR103" s="24" t="s">
        <v>372</v>
      </c>
      <c r="AT103" s="24" t="s">
        <v>235</v>
      </c>
      <c r="AU103" s="24" t="s">
        <v>84</v>
      </c>
      <c r="AY103" s="24" t="s">
        <v>147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24</v>
      </c>
      <c r="BK103" s="232">
        <f>ROUND(I103*H103,2)</f>
        <v>0</v>
      </c>
      <c r="BL103" s="24" t="s">
        <v>245</v>
      </c>
      <c r="BM103" s="24" t="s">
        <v>1468</v>
      </c>
    </row>
    <row r="104" s="1" customFormat="1">
      <c r="B104" s="46"/>
      <c r="C104" s="74"/>
      <c r="D104" s="233" t="s">
        <v>156</v>
      </c>
      <c r="E104" s="74"/>
      <c r="F104" s="234" t="s">
        <v>1467</v>
      </c>
      <c r="G104" s="74"/>
      <c r="H104" s="74"/>
      <c r="I104" s="191"/>
      <c r="J104" s="74"/>
      <c r="K104" s="74"/>
      <c r="L104" s="72"/>
      <c r="M104" s="235"/>
      <c r="N104" s="47"/>
      <c r="O104" s="47"/>
      <c r="P104" s="47"/>
      <c r="Q104" s="47"/>
      <c r="R104" s="47"/>
      <c r="S104" s="47"/>
      <c r="T104" s="95"/>
      <c r="AT104" s="24" t="s">
        <v>156</v>
      </c>
      <c r="AU104" s="24" t="s">
        <v>84</v>
      </c>
    </row>
    <row r="105" s="1" customFormat="1" ht="16.5" customHeight="1">
      <c r="B105" s="46"/>
      <c r="C105" s="221" t="s">
        <v>223</v>
      </c>
      <c r="D105" s="221" t="s">
        <v>149</v>
      </c>
      <c r="E105" s="222" t="s">
        <v>1469</v>
      </c>
      <c r="F105" s="223" t="s">
        <v>1470</v>
      </c>
      <c r="G105" s="224" t="s">
        <v>187</v>
      </c>
      <c r="H105" s="225">
        <v>5</v>
      </c>
      <c r="I105" s="226"/>
      <c r="J105" s="227">
        <f>ROUND(I105*H105,2)</f>
        <v>0</v>
      </c>
      <c r="K105" s="223" t="s">
        <v>262</v>
      </c>
      <c r="L105" s="72"/>
      <c r="M105" s="228" t="s">
        <v>22</v>
      </c>
      <c r="N105" s="229" t="s">
        <v>46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245</v>
      </c>
      <c r="AT105" s="24" t="s">
        <v>149</v>
      </c>
      <c r="AU105" s="24" t="s">
        <v>84</v>
      </c>
      <c r="AY105" s="24" t="s">
        <v>147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24</v>
      </c>
      <c r="BK105" s="232">
        <f>ROUND(I105*H105,2)</f>
        <v>0</v>
      </c>
      <c r="BL105" s="24" t="s">
        <v>245</v>
      </c>
      <c r="BM105" s="24" t="s">
        <v>1471</v>
      </c>
    </row>
    <row r="106" s="1" customFormat="1">
      <c r="B106" s="46"/>
      <c r="C106" s="74"/>
      <c r="D106" s="233" t="s">
        <v>156</v>
      </c>
      <c r="E106" s="74"/>
      <c r="F106" s="234" t="s">
        <v>1472</v>
      </c>
      <c r="G106" s="74"/>
      <c r="H106" s="74"/>
      <c r="I106" s="191"/>
      <c r="J106" s="74"/>
      <c r="K106" s="74"/>
      <c r="L106" s="72"/>
      <c r="M106" s="235"/>
      <c r="N106" s="47"/>
      <c r="O106" s="47"/>
      <c r="P106" s="47"/>
      <c r="Q106" s="47"/>
      <c r="R106" s="47"/>
      <c r="S106" s="47"/>
      <c r="T106" s="95"/>
      <c r="AT106" s="24" t="s">
        <v>156</v>
      </c>
      <c r="AU106" s="24" t="s">
        <v>84</v>
      </c>
    </row>
    <row r="107" s="1" customFormat="1" ht="16.5" customHeight="1">
      <c r="B107" s="46"/>
      <c r="C107" s="258" t="s">
        <v>228</v>
      </c>
      <c r="D107" s="258" t="s">
        <v>235</v>
      </c>
      <c r="E107" s="259" t="s">
        <v>1473</v>
      </c>
      <c r="F107" s="260" t="s">
        <v>1474</v>
      </c>
      <c r="G107" s="261" t="s">
        <v>187</v>
      </c>
      <c r="H107" s="262">
        <v>5</v>
      </c>
      <c r="I107" s="263"/>
      <c r="J107" s="264">
        <f>ROUND(I107*H107,2)</f>
        <v>0</v>
      </c>
      <c r="K107" s="260" t="s">
        <v>262</v>
      </c>
      <c r="L107" s="265"/>
      <c r="M107" s="266" t="s">
        <v>22</v>
      </c>
      <c r="N107" s="267" t="s">
        <v>46</v>
      </c>
      <c r="O107" s="47"/>
      <c r="P107" s="230">
        <f>O107*H107</f>
        <v>0</v>
      </c>
      <c r="Q107" s="230">
        <v>0.0041999999999999997</v>
      </c>
      <c r="R107" s="230">
        <f>Q107*H107</f>
        <v>0.020999999999999998</v>
      </c>
      <c r="S107" s="230">
        <v>0</v>
      </c>
      <c r="T107" s="231">
        <f>S107*H107</f>
        <v>0</v>
      </c>
      <c r="AR107" s="24" t="s">
        <v>372</v>
      </c>
      <c r="AT107" s="24" t="s">
        <v>235</v>
      </c>
      <c r="AU107" s="24" t="s">
        <v>84</v>
      </c>
      <c r="AY107" s="24" t="s">
        <v>147</v>
      </c>
      <c r="BE107" s="232">
        <f>IF(N107="základní",J107,0)</f>
        <v>0</v>
      </c>
      <c r="BF107" s="232">
        <f>IF(N107="snížená",J107,0)</f>
        <v>0</v>
      </c>
      <c r="BG107" s="232">
        <f>IF(N107="zákl. přenesená",J107,0)</f>
        <v>0</v>
      </c>
      <c r="BH107" s="232">
        <f>IF(N107="sníž. přenesená",J107,0)</f>
        <v>0</v>
      </c>
      <c r="BI107" s="232">
        <f>IF(N107="nulová",J107,0)</f>
        <v>0</v>
      </c>
      <c r="BJ107" s="24" t="s">
        <v>24</v>
      </c>
      <c r="BK107" s="232">
        <f>ROUND(I107*H107,2)</f>
        <v>0</v>
      </c>
      <c r="BL107" s="24" t="s">
        <v>245</v>
      </c>
      <c r="BM107" s="24" t="s">
        <v>1475</v>
      </c>
    </row>
    <row r="108" s="1" customFormat="1">
      <c r="B108" s="46"/>
      <c r="C108" s="74"/>
      <c r="D108" s="233" t="s">
        <v>156</v>
      </c>
      <c r="E108" s="74"/>
      <c r="F108" s="234" t="s">
        <v>1474</v>
      </c>
      <c r="G108" s="74"/>
      <c r="H108" s="74"/>
      <c r="I108" s="191"/>
      <c r="J108" s="74"/>
      <c r="K108" s="74"/>
      <c r="L108" s="72"/>
      <c r="M108" s="235"/>
      <c r="N108" s="47"/>
      <c r="O108" s="47"/>
      <c r="P108" s="47"/>
      <c r="Q108" s="47"/>
      <c r="R108" s="47"/>
      <c r="S108" s="47"/>
      <c r="T108" s="95"/>
      <c r="AT108" s="24" t="s">
        <v>156</v>
      </c>
      <c r="AU108" s="24" t="s">
        <v>84</v>
      </c>
    </row>
    <row r="109" s="1" customFormat="1" ht="16.5" customHeight="1">
      <c r="B109" s="46"/>
      <c r="C109" s="221" t="s">
        <v>234</v>
      </c>
      <c r="D109" s="221" t="s">
        <v>149</v>
      </c>
      <c r="E109" s="222" t="s">
        <v>1476</v>
      </c>
      <c r="F109" s="223" t="s">
        <v>1477</v>
      </c>
      <c r="G109" s="224" t="s">
        <v>855</v>
      </c>
      <c r="H109" s="225">
        <v>25</v>
      </c>
      <c r="I109" s="226"/>
      <c r="J109" s="227">
        <f>ROUND(I109*H109,2)</f>
        <v>0</v>
      </c>
      <c r="K109" s="223" t="s">
        <v>326</v>
      </c>
      <c r="L109" s="72"/>
      <c r="M109" s="228" t="s">
        <v>22</v>
      </c>
      <c r="N109" s="229" t="s">
        <v>46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245</v>
      </c>
      <c r="AT109" s="24" t="s">
        <v>149</v>
      </c>
      <c r="AU109" s="24" t="s">
        <v>84</v>
      </c>
      <c r="AY109" s="24" t="s">
        <v>147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24</v>
      </c>
      <c r="BK109" s="232">
        <f>ROUND(I109*H109,2)</f>
        <v>0</v>
      </c>
      <c r="BL109" s="24" t="s">
        <v>245</v>
      </c>
      <c r="BM109" s="24" t="s">
        <v>290</v>
      </c>
    </row>
    <row r="110" s="1" customFormat="1">
      <c r="B110" s="46"/>
      <c r="C110" s="74"/>
      <c r="D110" s="233" t="s">
        <v>156</v>
      </c>
      <c r="E110" s="74"/>
      <c r="F110" s="234" t="s">
        <v>1477</v>
      </c>
      <c r="G110" s="74"/>
      <c r="H110" s="74"/>
      <c r="I110" s="191"/>
      <c r="J110" s="74"/>
      <c r="K110" s="74"/>
      <c r="L110" s="72"/>
      <c r="M110" s="235"/>
      <c r="N110" s="47"/>
      <c r="O110" s="47"/>
      <c r="P110" s="47"/>
      <c r="Q110" s="47"/>
      <c r="R110" s="47"/>
      <c r="S110" s="47"/>
      <c r="T110" s="95"/>
      <c r="AT110" s="24" t="s">
        <v>156</v>
      </c>
      <c r="AU110" s="24" t="s">
        <v>84</v>
      </c>
    </row>
    <row r="111" s="1" customFormat="1" ht="16.5" customHeight="1">
      <c r="B111" s="46"/>
      <c r="C111" s="221" t="s">
        <v>10</v>
      </c>
      <c r="D111" s="221" t="s">
        <v>149</v>
      </c>
      <c r="E111" s="222" t="s">
        <v>1478</v>
      </c>
      <c r="F111" s="223" t="s">
        <v>1479</v>
      </c>
      <c r="G111" s="224" t="s">
        <v>1411</v>
      </c>
      <c r="H111" s="225">
        <v>7</v>
      </c>
      <c r="I111" s="226"/>
      <c r="J111" s="227">
        <f>ROUND(I111*H111,2)</f>
        <v>0</v>
      </c>
      <c r="K111" s="223" t="s">
        <v>326</v>
      </c>
      <c r="L111" s="72"/>
      <c r="M111" s="228" t="s">
        <v>22</v>
      </c>
      <c r="N111" s="229" t="s">
        <v>46</v>
      </c>
      <c r="O111" s="47"/>
      <c r="P111" s="230">
        <f>O111*H111</f>
        <v>0</v>
      </c>
      <c r="Q111" s="230">
        <v>0</v>
      </c>
      <c r="R111" s="230">
        <f>Q111*H111</f>
        <v>0</v>
      </c>
      <c r="S111" s="230">
        <v>0</v>
      </c>
      <c r="T111" s="231">
        <f>S111*H111</f>
        <v>0</v>
      </c>
      <c r="AR111" s="24" t="s">
        <v>245</v>
      </c>
      <c r="AT111" s="24" t="s">
        <v>149</v>
      </c>
      <c r="AU111" s="24" t="s">
        <v>84</v>
      </c>
      <c r="AY111" s="24" t="s">
        <v>147</v>
      </c>
      <c r="BE111" s="232">
        <f>IF(N111="základní",J111,0)</f>
        <v>0</v>
      </c>
      <c r="BF111" s="232">
        <f>IF(N111="snížená",J111,0)</f>
        <v>0</v>
      </c>
      <c r="BG111" s="232">
        <f>IF(N111="zákl. přenesená",J111,0)</f>
        <v>0</v>
      </c>
      <c r="BH111" s="232">
        <f>IF(N111="sníž. přenesená",J111,0)</f>
        <v>0</v>
      </c>
      <c r="BI111" s="232">
        <f>IF(N111="nulová",J111,0)</f>
        <v>0</v>
      </c>
      <c r="BJ111" s="24" t="s">
        <v>24</v>
      </c>
      <c r="BK111" s="232">
        <f>ROUND(I111*H111,2)</f>
        <v>0</v>
      </c>
      <c r="BL111" s="24" t="s">
        <v>245</v>
      </c>
      <c r="BM111" s="24" t="s">
        <v>304</v>
      </c>
    </row>
    <row r="112" s="1" customFormat="1">
      <c r="B112" s="46"/>
      <c r="C112" s="74"/>
      <c r="D112" s="233" t="s">
        <v>156</v>
      </c>
      <c r="E112" s="74"/>
      <c r="F112" s="234" t="s">
        <v>1479</v>
      </c>
      <c r="G112" s="74"/>
      <c r="H112" s="74"/>
      <c r="I112" s="191"/>
      <c r="J112" s="74"/>
      <c r="K112" s="74"/>
      <c r="L112" s="72"/>
      <c r="M112" s="235"/>
      <c r="N112" s="47"/>
      <c r="O112" s="47"/>
      <c r="P112" s="47"/>
      <c r="Q112" s="47"/>
      <c r="R112" s="47"/>
      <c r="S112" s="47"/>
      <c r="T112" s="95"/>
      <c r="AT112" s="24" t="s">
        <v>156</v>
      </c>
      <c r="AU112" s="24" t="s">
        <v>84</v>
      </c>
    </row>
    <row r="113" s="10" customFormat="1" ht="29.88" customHeight="1">
      <c r="B113" s="205"/>
      <c r="C113" s="206"/>
      <c r="D113" s="207" t="s">
        <v>74</v>
      </c>
      <c r="E113" s="219" t="s">
        <v>1480</v>
      </c>
      <c r="F113" s="219" t="s">
        <v>1481</v>
      </c>
      <c r="G113" s="206"/>
      <c r="H113" s="206"/>
      <c r="I113" s="209"/>
      <c r="J113" s="220">
        <f>BK113</f>
        <v>0</v>
      </c>
      <c r="K113" s="206"/>
      <c r="L113" s="211"/>
      <c r="M113" s="212"/>
      <c r="N113" s="213"/>
      <c r="O113" s="213"/>
      <c r="P113" s="214">
        <f>SUM(P114:P121)</f>
        <v>0</v>
      </c>
      <c r="Q113" s="213"/>
      <c r="R113" s="214">
        <f>SUM(R114:R121)</f>
        <v>0.84599999999999986</v>
      </c>
      <c r="S113" s="213"/>
      <c r="T113" s="215">
        <f>SUM(T114:T121)</f>
        <v>0</v>
      </c>
      <c r="AR113" s="216" t="s">
        <v>84</v>
      </c>
      <c r="AT113" s="217" t="s">
        <v>74</v>
      </c>
      <c r="AU113" s="217" t="s">
        <v>24</v>
      </c>
      <c r="AY113" s="216" t="s">
        <v>147</v>
      </c>
      <c r="BK113" s="218">
        <f>SUM(BK114:BK121)</f>
        <v>0</v>
      </c>
    </row>
    <row r="114" s="1" customFormat="1" ht="16.5" customHeight="1">
      <c r="B114" s="46"/>
      <c r="C114" s="258" t="s">
        <v>245</v>
      </c>
      <c r="D114" s="258" t="s">
        <v>235</v>
      </c>
      <c r="E114" s="259" t="s">
        <v>1482</v>
      </c>
      <c r="F114" s="260" t="s">
        <v>1483</v>
      </c>
      <c r="G114" s="261" t="s">
        <v>855</v>
      </c>
      <c r="H114" s="262">
        <v>294</v>
      </c>
      <c r="I114" s="263"/>
      <c r="J114" s="264">
        <f>ROUND(I114*H114,2)</f>
        <v>0</v>
      </c>
      <c r="K114" s="260" t="s">
        <v>326</v>
      </c>
      <c r="L114" s="265"/>
      <c r="M114" s="266" t="s">
        <v>22</v>
      </c>
      <c r="N114" s="267" t="s">
        <v>46</v>
      </c>
      <c r="O114" s="47"/>
      <c r="P114" s="230">
        <f>O114*H114</f>
        <v>0</v>
      </c>
      <c r="Q114" s="230">
        <v>0</v>
      </c>
      <c r="R114" s="230">
        <f>Q114*H114</f>
        <v>0</v>
      </c>
      <c r="S114" s="230">
        <v>0</v>
      </c>
      <c r="T114" s="231">
        <f>S114*H114</f>
        <v>0</v>
      </c>
      <c r="AR114" s="24" t="s">
        <v>372</v>
      </c>
      <c r="AT114" s="24" t="s">
        <v>235</v>
      </c>
      <c r="AU114" s="24" t="s">
        <v>84</v>
      </c>
      <c r="AY114" s="24" t="s">
        <v>147</v>
      </c>
      <c r="BE114" s="232">
        <f>IF(N114="základní",J114,0)</f>
        <v>0</v>
      </c>
      <c r="BF114" s="232">
        <f>IF(N114="snížená",J114,0)</f>
        <v>0</v>
      </c>
      <c r="BG114" s="232">
        <f>IF(N114="zákl. přenesená",J114,0)</f>
        <v>0</v>
      </c>
      <c r="BH114" s="232">
        <f>IF(N114="sníž. přenesená",J114,0)</f>
        <v>0</v>
      </c>
      <c r="BI114" s="232">
        <f>IF(N114="nulová",J114,0)</f>
        <v>0</v>
      </c>
      <c r="BJ114" s="24" t="s">
        <v>24</v>
      </c>
      <c r="BK114" s="232">
        <f>ROUND(I114*H114,2)</f>
        <v>0</v>
      </c>
      <c r="BL114" s="24" t="s">
        <v>245</v>
      </c>
      <c r="BM114" s="24" t="s">
        <v>333</v>
      </c>
    </row>
    <row r="115" s="1" customFormat="1">
      <c r="B115" s="46"/>
      <c r="C115" s="74"/>
      <c r="D115" s="233" t="s">
        <v>156</v>
      </c>
      <c r="E115" s="74"/>
      <c r="F115" s="234" t="s">
        <v>1483</v>
      </c>
      <c r="G115" s="74"/>
      <c r="H115" s="74"/>
      <c r="I115" s="191"/>
      <c r="J115" s="74"/>
      <c r="K115" s="74"/>
      <c r="L115" s="72"/>
      <c r="M115" s="235"/>
      <c r="N115" s="47"/>
      <c r="O115" s="47"/>
      <c r="P115" s="47"/>
      <c r="Q115" s="47"/>
      <c r="R115" s="47"/>
      <c r="S115" s="47"/>
      <c r="T115" s="95"/>
      <c r="AT115" s="24" t="s">
        <v>156</v>
      </c>
      <c r="AU115" s="24" t="s">
        <v>84</v>
      </c>
    </row>
    <row r="116" s="1" customFormat="1" ht="16.5" customHeight="1">
      <c r="B116" s="46"/>
      <c r="C116" s="258" t="s">
        <v>265</v>
      </c>
      <c r="D116" s="258" t="s">
        <v>235</v>
      </c>
      <c r="E116" s="259" t="s">
        <v>1484</v>
      </c>
      <c r="F116" s="260" t="s">
        <v>1485</v>
      </c>
      <c r="G116" s="261" t="s">
        <v>855</v>
      </c>
      <c r="H116" s="262">
        <v>26</v>
      </c>
      <c r="I116" s="263"/>
      <c r="J116" s="264">
        <f>ROUND(I116*H116,2)</f>
        <v>0</v>
      </c>
      <c r="K116" s="260" t="s">
        <v>326</v>
      </c>
      <c r="L116" s="265"/>
      <c r="M116" s="266" t="s">
        <v>22</v>
      </c>
      <c r="N116" s="267" t="s">
        <v>46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</v>
      </c>
      <c r="T116" s="231">
        <f>S116*H116</f>
        <v>0</v>
      </c>
      <c r="AR116" s="24" t="s">
        <v>372</v>
      </c>
      <c r="AT116" s="24" t="s">
        <v>235</v>
      </c>
      <c r="AU116" s="24" t="s">
        <v>84</v>
      </c>
      <c r="AY116" s="24" t="s">
        <v>147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24</v>
      </c>
      <c r="BK116" s="232">
        <f>ROUND(I116*H116,2)</f>
        <v>0</v>
      </c>
      <c r="BL116" s="24" t="s">
        <v>245</v>
      </c>
      <c r="BM116" s="24" t="s">
        <v>345</v>
      </c>
    </row>
    <row r="117" s="1" customFormat="1">
      <c r="B117" s="46"/>
      <c r="C117" s="74"/>
      <c r="D117" s="233" t="s">
        <v>156</v>
      </c>
      <c r="E117" s="74"/>
      <c r="F117" s="234" t="s">
        <v>1485</v>
      </c>
      <c r="G117" s="74"/>
      <c r="H117" s="74"/>
      <c r="I117" s="191"/>
      <c r="J117" s="74"/>
      <c r="K117" s="74"/>
      <c r="L117" s="72"/>
      <c r="M117" s="235"/>
      <c r="N117" s="47"/>
      <c r="O117" s="47"/>
      <c r="P117" s="47"/>
      <c r="Q117" s="47"/>
      <c r="R117" s="47"/>
      <c r="S117" s="47"/>
      <c r="T117" s="95"/>
      <c r="AT117" s="24" t="s">
        <v>156</v>
      </c>
      <c r="AU117" s="24" t="s">
        <v>84</v>
      </c>
    </row>
    <row r="118" s="1" customFormat="1" ht="16.5" customHeight="1">
      <c r="B118" s="46"/>
      <c r="C118" s="258" t="s">
        <v>274</v>
      </c>
      <c r="D118" s="258" t="s">
        <v>235</v>
      </c>
      <c r="E118" s="259" t="s">
        <v>1486</v>
      </c>
      <c r="F118" s="260" t="s">
        <v>1487</v>
      </c>
      <c r="G118" s="261" t="s">
        <v>855</v>
      </c>
      <c r="H118" s="262">
        <v>6</v>
      </c>
      <c r="I118" s="263"/>
      <c r="J118" s="264">
        <f>ROUND(I118*H118,2)</f>
        <v>0</v>
      </c>
      <c r="K118" s="260" t="s">
        <v>22</v>
      </c>
      <c r="L118" s="265"/>
      <c r="M118" s="266" t="s">
        <v>22</v>
      </c>
      <c r="N118" s="267" t="s">
        <v>46</v>
      </c>
      <c r="O118" s="47"/>
      <c r="P118" s="230">
        <f>O118*H118</f>
        <v>0</v>
      </c>
      <c r="Q118" s="230">
        <v>0.14099999999999999</v>
      </c>
      <c r="R118" s="230">
        <f>Q118*H118</f>
        <v>0.84599999999999986</v>
      </c>
      <c r="S118" s="230">
        <v>0</v>
      </c>
      <c r="T118" s="231">
        <f>S118*H118</f>
        <v>0</v>
      </c>
      <c r="AR118" s="24" t="s">
        <v>372</v>
      </c>
      <c r="AT118" s="24" t="s">
        <v>235</v>
      </c>
      <c r="AU118" s="24" t="s">
        <v>84</v>
      </c>
      <c r="AY118" s="24" t="s">
        <v>147</v>
      </c>
      <c r="BE118" s="232">
        <f>IF(N118="základní",J118,0)</f>
        <v>0</v>
      </c>
      <c r="BF118" s="232">
        <f>IF(N118="snížená",J118,0)</f>
        <v>0</v>
      </c>
      <c r="BG118" s="232">
        <f>IF(N118="zákl. přenesená",J118,0)</f>
        <v>0</v>
      </c>
      <c r="BH118" s="232">
        <f>IF(N118="sníž. přenesená",J118,0)</f>
        <v>0</v>
      </c>
      <c r="BI118" s="232">
        <f>IF(N118="nulová",J118,0)</f>
        <v>0</v>
      </c>
      <c r="BJ118" s="24" t="s">
        <v>24</v>
      </c>
      <c r="BK118" s="232">
        <f>ROUND(I118*H118,2)</f>
        <v>0</v>
      </c>
      <c r="BL118" s="24" t="s">
        <v>245</v>
      </c>
      <c r="BM118" s="24" t="s">
        <v>1488</v>
      </c>
    </row>
    <row r="119" s="1" customFormat="1">
      <c r="B119" s="46"/>
      <c r="C119" s="74"/>
      <c r="D119" s="233" t="s">
        <v>156</v>
      </c>
      <c r="E119" s="74"/>
      <c r="F119" s="234" t="s">
        <v>1489</v>
      </c>
      <c r="G119" s="74"/>
      <c r="H119" s="74"/>
      <c r="I119" s="191"/>
      <c r="J119" s="74"/>
      <c r="K119" s="74"/>
      <c r="L119" s="72"/>
      <c r="M119" s="235"/>
      <c r="N119" s="47"/>
      <c r="O119" s="47"/>
      <c r="P119" s="47"/>
      <c r="Q119" s="47"/>
      <c r="R119" s="47"/>
      <c r="S119" s="47"/>
      <c r="T119" s="95"/>
      <c r="AT119" s="24" t="s">
        <v>156</v>
      </c>
      <c r="AU119" s="24" t="s">
        <v>84</v>
      </c>
    </row>
    <row r="120" s="1" customFormat="1" ht="16.5" customHeight="1">
      <c r="B120" s="46"/>
      <c r="C120" s="258" t="s">
        <v>284</v>
      </c>
      <c r="D120" s="258" t="s">
        <v>235</v>
      </c>
      <c r="E120" s="259" t="s">
        <v>1476</v>
      </c>
      <c r="F120" s="260" t="s">
        <v>1490</v>
      </c>
      <c r="G120" s="261" t="s">
        <v>855</v>
      </c>
      <c r="H120" s="262">
        <v>10</v>
      </c>
      <c r="I120" s="263"/>
      <c r="J120" s="264">
        <f>ROUND(I120*H120,2)</f>
        <v>0</v>
      </c>
      <c r="K120" s="260" t="s">
        <v>326</v>
      </c>
      <c r="L120" s="265"/>
      <c r="M120" s="266" t="s">
        <v>22</v>
      </c>
      <c r="N120" s="267" t="s">
        <v>46</v>
      </c>
      <c r="O120" s="47"/>
      <c r="P120" s="230">
        <f>O120*H120</f>
        <v>0</v>
      </c>
      <c r="Q120" s="230">
        <v>0</v>
      </c>
      <c r="R120" s="230">
        <f>Q120*H120</f>
        <v>0</v>
      </c>
      <c r="S120" s="230">
        <v>0</v>
      </c>
      <c r="T120" s="231">
        <f>S120*H120</f>
        <v>0</v>
      </c>
      <c r="AR120" s="24" t="s">
        <v>372</v>
      </c>
      <c r="AT120" s="24" t="s">
        <v>235</v>
      </c>
      <c r="AU120" s="24" t="s">
        <v>84</v>
      </c>
      <c r="AY120" s="24" t="s">
        <v>147</v>
      </c>
      <c r="BE120" s="232">
        <f>IF(N120="základní",J120,0)</f>
        <v>0</v>
      </c>
      <c r="BF120" s="232">
        <f>IF(N120="snížená",J120,0)</f>
        <v>0</v>
      </c>
      <c r="BG120" s="232">
        <f>IF(N120="zákl. přenesená",J120,0)</f>
        <v>0</v>
      </c>
      <c r="BH120" s="232">
        <f>IF(N120="sníž. přenesená",J120,0)</f>
        <v>0</v>
      </c>
      <c r="BI120" s="232">
        <f>IF(N120="nulová",J120,0)</f>
        <v>0</v>
      </c>
      <c r="BJ120" s="24" t="s">
        <v>24</v>
      </c>
      <c r="BK120" s="232">
        <f>ROUND(I120*H120,2)</f>
        <v>0</v>
      </c>
      <c r="BL120" s="24" t="s">
        <v>245</v>
      </c>
      <c r="BM120" s="24" t="s">
        <v>438</v>
      </c>
    </row>
    <row r="121" s="1" customFormat="1">
      <c r="B121" s="46"/>
      <c r="C121" s="74"/>
      <c r="D121" s="233" t="s">
        <v>156</v>
      </c>
      <c r="E121" s="74"/>
      <c r="F121" s="234" t="s">
        <v>1490</v>
      </c>
      <c r="G121" s="74"/>
      <c r="H121" s="74"/>
      <c r="I121" s="191"/>
      <c r="J121" s="74"/>
      <c r="K121" s="74"/>
      <c r="L121" s="72"/>
      <c r="M121" s="293"/>
      <c r="N121" s="294"/>
      <c r="O121" s="294"/>
      <c r="P121" s="294"/>
      <c r="Q121" s="294"/>
      <c r="R121" s="294"/>
      <c r="S121" s="294"/>
      <c r="T121" s="295"/>
      <c r="AT121" s="24" t="s">
        <v>156</v>
      </c>
      <c r="AU121" s="24" t="s">
        <v>84</v>
      </c>
    </row>
    <row r="122" s="1" customFormat="1" ht="6.96" customHeight="1">
      <c r="B122" s="67"/>
      <c r="C122" s="68"/>
      <c r="D122" s="68"/>
      <c r="E122" s="68"/>
      <c r="F122" s="68"/>
      <c r="G122" s="68"/>
      <c r="H122" s="68"/>
      <c r="I122" s="166"/>
      <c r="J122" s="68"/>
      <c r="K122" s="68"/>
      <c r="L122" s="72"/>
    </row>
  </sheetData>
  <sheetProtection sheet="1" autoFilter="0" formatColumns="0" formatRows="0" objects="1" scenarios="1" spinCount="100000" saltValue="jJUxvrwkS3Qhj0viP8b3dykU+f0ODcKROwFr64yu+XBpu1d3qUHG005Z9ngyOrUs7AGWoJnczLeqRNcYu/9hcA==" hashValue="9EmVhjqUZVgSJlYR6w8jt6lOP6kGM5pMHpwcx2GvMaCcdV6rFVIEr4wvPsl6j82rc0D8aRj6qCB+6nG6n0p5gg==" algorithmName="SHA-512" password="CC35"/>
  <autoFilter ref="C78:K121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94</v>
      </c>
      <c r="G1" s="139" t="s">
        <v>95</v>
      </c>
      <c r="H1" s="139"/>
      <c r="I1" s="140"/>
      <c r="J1" s="139" t="s">
        <v>96</v>
      </c>
      <c r="K1" s="138" t="s">
        <v>97</v>
      </c>
      <c r="L1" s="139" t="s">
        <v>98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93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84</v>
      </c>
    </row>
    <row r="4" ht="36.96" customHeight="1">
      <c r="B4" s="28"/>
      <c r="C4" s="29"/>
      <c r="D4" s="30" t="s">
        <v>99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Realizace úspor energie - SŠ Obchodu, řemesel a služeb Žamberk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100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1491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21</v>
      </c>
      <c r="E11" s="47"/>
      <c r="F11" s="35" t="s">
        <v>22</v>
      </c>
      <c r="G11" s="47"/>
      <c r="H11" s="47"/>
      <c r="I11" s="146" t="s">
        <v>23</v>
      </c>
      <c r="J11" s="35" t="s">
        <v>22</v>
      </c>
      <c r="K11" s="51"/>
    </row>
    <row r="12" s="1" customFormat="1" ht="14.4" customHeight="1">
      <c r="B12" s="46"/>
      <c r="C12" s="47"/>
      <c r="D12" s="40" t="s">
        <v>25</v>
      </c>
      <c r="E12" s="47"/>
      <c r="F12" s="35" t="s">
        <v>26</v>
      </c>
      <c r="G12" s="47"/>
      <c r="H12" s="47"/>
      <c r="I12" s="146" t="s">
        <v>27</v>
      </c>
      <c r="J12" s="147" t="str">
        <f>'Rekapitulace stavby'!AN8</f>
        <v>10. 10. 2018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31</v>
      </c>
      <c r="E14" s="47"/>
      <c r="F14" s="47"/>
      <c r="G14" s="47"/>
      <c r="H14" s="47"/>
      <c r="I14" s="146" t="s">
        <v>32</v>
      </c>
      <c r="J14" s="35" t="s">
        <v>22</v>
      </c>
      <c r="K14" s="51"/>
    </row>
    <row r="15" s="1" customFormat="1" ht="18" customHeight="1">
      <c r="B15" s="46"/>
      <c r="C15" s="47"/>
      <c r="D15" s="47"/>
      <c r="E15" s="35" t="s">
        <v>33</v>
      </c>
      <c r="F15" s="47"/>
      <c r="G15" s="47"/>
      <c r="H15" s="47"/>
      <c r="I15" s="146" t="s">
        <v>34</v>
      </c>
      <c r="J15" s="35" t="s">
        <v>22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35</v>
      </c>
      <c r="E17" s="47"/>
      <c r="F17" s="47"/>
      <c r="G17" s="47"/>
      <c r="H17" s="47"/>
      <c r="I17" s="146" t="s">
        <v>32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34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37</v>
      </c>
      <c r="E20" s="47"/>
      <c r="F20" s="47"/>
      <c r="G20" s="47"/>
      <c r="H20" s="47"/>
      <c r="I20" s="146" t="s">
        <v>32</v>
      </c>
      <c r="J20" s="35" t="s">
        <v>22</v>
      </c>
      <c r="K20" s="51"/>
    </row>
    <row r="21" s="1" customFormat="1" ht="18" customHeight="1">
      <c r="B21" s="46"/>
      <c r="C21" s="47"/>
      <c r="D21" s="47"/>
      <c r="E21" s="35" t="s">
        <v>38</v>
      </c>
      <c r="F21" s="47"/>
      <c r="G21" s="47"/>
      <c r="H21" s="47"/>
      <c r="I21" s="146" t="s">
        <v>34</v>
      </c>
      <c r="J21" s="35" t="s">
        <v>22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40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22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41</v>
      </c>
      <c r="E27" s="47"/>
      <c r="F27" s="47"/>
      <c r="G27" s="47"/>
      <c r="H27" s="47"/>
      <c r="I27" s="144"/>
      <c r="J27" s="155">
        <f>ROUND(J81,2)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43</v>
      </c>
      <c r="G29" s="47"/>
      <c r="H29" s="47"/>
      <c r="I29" s="156" t="s">
        <v>42</v>
      </c>
      <c r="J29" s="52" t="s">
        <v>44</v>
      </c>
      <c r="K29" s="51"/>
    </row>
    <row r="30" s="1" customFormat="1" ht="14.4" customHeight="1">
      <c r="B30" s="46"/>
      <c r="C30" s="47"/>
      <c r="D30" s="55" t="s">
        <v>45</v>
      </c>
      <c r="E30" s="55" t="s">
        <v>46</v>
      </c>
      <c r="F30" s="157">
        <f>ROUND(SUM(BE81:BE100), 2)</f>
        <v>0</v>
      </c>
      <c r="G30" s="47"/>
      <c r="H30" s="47"/>
      <c r="I30" s="158">
        <v>0.20999999999999999</v>
      </c>
      <c r="J30" s="157">
        <f>ROUND(ROUND((SUM(BE81:BE100)), 2)*I30, 2)</f>
        <v>0</v>
      </c>
      <c r="K30" s="51"/>
    </row>
    <row r="31" s="1" customFormat="1" ht="14.4" customHeight="1">
      <c r="B31" s="46"/>
      <c r="C31" s="47"/>
      <c r="D31" s="47"/>
      <c r="E31" s="55" t="s">
        <v>47</v>
      </c>
      <c r="F31" s="157">
        <f>ROUND(SUM(BF81:BF100), 2)</f>
        <v>0</v>
      </c>
      <c r="G31" s="47"/>
      <c r="H31" s="47"/>
      <c r="I31" s="158">
        <v>0.14999999999999999</v>
      </c>
      <c r="J31" s="157">
        <f>ROUND(ROUND((SUM(BF81:BF100)),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48</v>
      </c>
      <c r="F32" s="157">
        <f>ROUND(SUM(BG81:BG100),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49</v>
      </c>
      <c r="F33" s="157">
        <f>ROUND(SUM(BH81:BH100),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50</v>
      </c>
      <c r="F34" s="157">
        <f>ROUND(SUM(BI81:BI100),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51</v>
      </c>
      <c r="E36" s="98"/>
      <c r="F36" s="98"/>
      <c r="G36" s="161" t="s">
        <v>52</v>
      </c>
      <c r="H36" s="162" t="s">
        <v>53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102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Realizace úspor energie - SŠ Obchodu, řemesel a služeb Žamberk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100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S04 - Domov mládeže- ostatní a vedlejší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25</v>
      </c>
      <c r="D49" s="47"/>
      <c r="E49" s="47"/>
      <c r="F49" s="35" t="str">
        <f>F12</f>
        <v>Žamberk, Zámecká 1</v>
      </c>
      <c r="G49" s="47"/>
      <c r="H49" s="47"/>
      <c r="I49" s="146" t="s">
        <v>27</v>
      </c>
      <c r="J49" s="147" t="str">
        <f>IF(J12="","",J12)</f>
        <v>10. 10. 2018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31</v>
      </c>
      <c r="D51" s="47"/>
      <c r="E51" s="47"/>
      <c r="F51" s="35" t="str">
        <f>E15</f>
        <v>Střední škola obchodu, řemesel a služeb Žamberk</v>
      </c>
      <c r="G51" s="47"/>
      <c r="H51" s="47"/>
      <c r="I51" s="146" t="s">
        <v>37</v>
      </c>
      <c r="J51" s="44" t="str">
        <f>E21</f>
        <v>KIP spol. s r.o., Litomyšl</v>
      </c>
      <c r="K51" s="51"/>
    </row>
    <row r="52" s="1" customFormat="1" ht="14.4" customHeight="1">
      <c r="B52" s="46"/>
      <c r="C52" s="40" t="s">
        <v>35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103</v>
      </c>
      <c r="D54" s="159"/>
      <c r="E54" s="159"/>
      <c r="F54" s="159"/>
      <c r="G54" s="159"/>
      <c r="H54" s="159"/>
      <c r="I54" s="173"/>
      <c r="J54" s="174" t="s">
        <v>104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105</v>
      </c>
      <c r="D56" s="47"/>
      <c r="E56" s="47"/>
      <c r="F56" s="47"/>
      <c r="G56" s="47"/>
      <c r="H56" s="47"/>
      <c r="I56" s="144"/>
      <c r="J56" s="155">
        <f>J81</f>
        <v>0</v>
      </c>
      <c r="K56" s="51"/>
      <c r="AU56" s="24" t="s">
        <v>106</v>
      </c>
    </row>
    <row r="57" s="7" customFormat="1" ht="24.96" customHeight="1">
      <c r="B57" s="177"/>
      <c r="C57" s="178"/>
      <c r="D57" s="179" t="s">
        <v>1492</v>
      </c>
      <c r="E57" s="180"/>
      <c r="F57" s="180"/>
      <c r="G57" s="180"/>
      <c r="H57" s="180"/>
      <c r="I57" s="181"/>
      <c r="J57" s="182">
        <f>J82</f>
        <v>0</v>
      </c>
      <c r="K57" s="183"/>
    </row>
    <row r="58" s="7" customFormat="1" ht="24.96" customHeight="1">
      <c r="B58" s="177"/>
      <c r="C58" s="178"/>
      <c r="D58" s="179" t="s">
        <v>1493</v>
      </c>
      <c r="E58" s="180"/>
      <c r="F58" s="180"/>
      <c r="G58" s="180"/>
      <c r="H58" s="180"/>
      <c r="I58" s="181"/>
      <c r="J58" s="182">
        <f>J84</f>
        <v>0</v>
      </c>
      <c r="K58" s="183"/>
    </row>
    <row r="59" s="7" customFormat="1" ht="24.96" customHeight="1">
      <c r="B59" s="177"/>
      <c r="C59" s="178"/>
      <c r="D59" s="179" t="s">
        <v>1494</v>
      </c>
      <c r="E59" s="180"/>
      <c r="F59" s="180"/>
      <c r="G59" s="180"/>
      <c r="H59" s="180"/>
      <c r="I59" s="181"/>
      <c r="J59" s="182">
        <f>J90</f>
        <v>0</v>
      </c>
      <c r="K59" s="183"/>
    </row>
    <row r="60" s="7" customFormat="1" ht="24.96" customHeight="1">
      <c r="B60" s="177"/>
      <c r="C60" s="178"/>
      <c r="D60" s="179" t="s">
        <v>1495</v>
      </c>
      <c r="E60" s="180"/>
      <c r="F60" s="180"/>
      <c r="G60" s="180"/>
      <c r="H60" s="180"/>
      <c r="I60" s="181"/>
      <c r="J60" s="182">
        <f>J92</f>
        <v>0</v>
      </c>
      <c r="K60" s="183"/>
    </row>
    <row r="61" s="8" customFormat="1" ht="19.92" customHeight="1">
      <c r="B61" s="184"/>
      <c r="C61" s="185"/>
      <c r="D61" s="186" t="s">
        <v>1496</v>
      </c>
      <c r="E61" s="187"/>
      <c r="F61" s="187"/>
      <c r="G61" s="187"/>
      <c r="H61" s="187"/>
      <c r="I61" s="188"/>
      <c r="J61" s="189">
        <f>J96</f>
        <v>0</v>
      </c>
      <c r="K61" s="190"/>
    </row>
    <row r="62" s="1" customFormat="1" ht="21.84" customHeight="1">
      <c r="B62" s="46"/>
      <c r="C62" s="47"/>
      <c r="D62" s="47"/>
      <c r="E62" s="47"/>
      <c r="F62" s="47"/>
      <c r="G62" s="47"/>
      <c r="H62" s="47"/>
      <c r="I62" s="144"/>
      <c r="J62" s="47"/>
      <c r="K62" s="51"/>
    </row>
    <row r="63" s="1" customFormat="1" ht="6.96" customHeight="1">
      <c r="B63" s="67"/>
      <c r="C63" s="68"/>
      <c r="D63" s="68"/>
      <c r="E63" s="68"/>
      <c r="F63" s="68"/>
      <c r="G63" s="68"/>
      <c r="H63" s="68"/>
      <c r="I63" s="166"/>
      <c r="J63" s="68"/>
      <c r="K63" s="69"/>
    </row>
    <row r="67" s="1" customFormat="1" ht="6.96" customHeight="1">
      <c r="B67" s="70"/>
      <c r="C67" s="71"/>
      <c r="D67" s="71"/>
      <c r="E67" s="71"/>
      <c r="F67" s="71"/>
      <c r="G67" s="71"/>
      <c r="H67" s="71"/>
      <c r="I67" s="169"/>
      <c r="J67" s="71"/>
      <c r="K67" s="71"/>
      <c r="L67" s="72"/>
    </row>
    <row r="68" s="1" customFormat="1" ht="36.96" customHeight="1">
      <c r="B68" s="46"/>
      <c r="C68" s="73" t="s">
        <v>131</v>
      </c>
      <c r="D68" s="74"/>
      <c r="E68" s="74"/>
      <c r="F68" s="74"/>
      <c r="G68" s="74"/>
      <c r="H68" s="74"/>
      <c r="I68" s="191"/>
      <c r="J68" s="74"/>
      <c r="K68" s="74"/>
      <c r="L68" s="72"/>
    </row>
    <row r="69" s="1" customFormat="1" ht="6.96" customHeight="1">
      <c r="B69" s="46"/>
      <c r="C69" s="74"/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4.4" customHeight="1">
      <c r="B70" s="46"/>
      <c r="C70" s="76" t="s">
        <v>18</v>
      </c>
      <c r="D70" s="74"/>
      <c r="E70" s="74"/>
      <c r="F70" s="74"/>
      <c r="G70" s="74"/>
      <c r="H70" s="74"/>
      <c r="I70" s="191"/>
      <c r="J70" s="74"/>
      <c r="K70" s="74"/>
      <c r="L70" s="72"/>
    </row>
    <row r="71" s="1" customFormat="1" ht="16.5" customHeight="1">
      <c r="B71" s="46"/>
      <c r="C71" s="74"/>
      <c r="D71" s="74"/>
      <c r="E71" s="192" t="str">
        <f>E7</f>
        <v>Realizace úspor energie - SŠ Obchodu, řemesel a služeb Žamberk</v>
      </c>
      <c r="F71" s="76"/>
      <c r="G71" s="76"/>
      <c r="H71" s="76"/>
      <c r="I71" s="191"/>
      <c r="J71" s="74"/>
      <c r="K71" s="74"/>
      <c r="L71" s="72"/>
    </row>
    <row r="72" s="1" customFormat="1" ht="14.4" customHeight="1">
      <c r="B72" s="46"/>
      <c r="C72" s="76" t="s">
        <v>100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17.25" customHeight="1">
      <c r="B73" s="46"/>
      <c r="C73" s="74"/>
      <c r="D73" s="74"/>
      <c r="E73" s="82" t="str">
        <f>E9</f>
        <v>S04 - Domov mládeže- ostatní a vedlejší náklady</v>
      </c>
      <c r="F73" s="74"/>
      <c r="G73" s="74"/>
      <c r="H73" s="74"/>
      <c r="I73" s="191"/>
      <c r="J73" s="74"/>
      <c r="K73" s="74"/>
      <c r="L73" s="72"/>
    </row>
    <row r="74" s="1" customFormat="1" ht="6.96" customHeight="1">
      <c r="B74" s="46"/>
      <c r="C74" s="74"/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8" customHeight="1">
      <c r="B75" s="46"/>
      <c r="C75" s="76" t="s">
        <v>25</v>
      </c>
      <c r="D75" s="74"/>
      <c r="E75" s="74"/>
      <c r="F75" s="193" t="str">
        <f>F12</f>
        <v>Žamberk, Zámecká 1</v>
      </c>
      <c r="G75" s="74"/>
      <c r="H75" s="74"/>
      <c r="I75" s="194" t="s">
        <v>27</v>
      </c>
      <c r="J75" s="85" t="str">
        <f>IF(J12="","",J12)</f>
        <v>10. 10. 2018</v>
      </c>
      <c r="K75" s="74"/>
      <c r="L75" s="72"/>
    </row>
    <row r="76" s="1" customFormat="1" ht="6.96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>
      <c r="B77" s="46"/>
      <c r="C77" s="76" t="s">
        <v>31</v>
      </c>
      <c r="D77" s="74"/>
      <c r="E77" s="74"/>
      <c r="F77" s="193" t="str">
        <f>E15</f>
        <v>Střední škola obchodu, řemesel a služeb Žamberk</v>
      </c>
      <c r="G77" s="74"/>
      <c r="H77" s="74"/>
      <c r="I77" s="194" t="s">
        <v>37</v>
      </c>
      <c r="J77" s="193" t="str">
        <f>E21</f>
        <v>KIP spol. s r.o., Litomyšl</v>
      </c>
      <c r="K77" s="74"/>
      <c r="L77" s="72"/>
    </row>
    <row r="78" s="1" customFormat="1" ht="14.4" customHeight="1">
      <c r="B78" s="46"/>
      <c r="C78" s="76" t="s">
        <v>35</v>
      </c>
      <c r="D78" s="74"/>
      <c r="E78" s="74"/>
      <c r="F78" s="193" t="str">
        <f>IF(E18="","",E18)</f>
        <v/>
      </c>
      <c r="G78" s="74"/>
      <c r="H78" s="74"/>
      <c r="I78" s="191"/>
      <c r="J78" s="74"/>
      <c r="K78" s="74"/>
      <c r="L78" s="72"/>
    </row>
    <row r="79" s="1" customFormat="1" ht="10.32" customHeight="1">
      <c r="B79" s="46"/>
      <c r="C79" s="74"/>
      <c r="D79" s="74"/>
      <c r="E79" s="74"/>
      <c r="F79" s="74"/>
      <c r="G79" s="74"/>
      <c r="H79" s="74"/>
      <c r="I79" s="191"/>
      <c r="J79" s="74"/>
      <c r="K79" s="74"/>
      <c r="L79" s="72"/>
    </row>
    <row r="80" s="9" customFormat="1" ht="29.28" customHeight="1">
      <c r="B80" s="195"/>
      <c r="C80" s="196" t="s">
        <v>132</v>
      </c>
      <c r="D80" s="197" t="s">
        <v>60</v>
      </c>
      <c r="E80" s="197" t="s">
        <v>56</v>
      </c>
      <c r="F80" s="197" t="s">
        <v>133</v>
      </c>
      <c r="G80" s="197" t="s">
        <v>134</v>
      </c>
      <c r="H80" s="197" t="s">
        <v>135</v>
      </c>
      <c r="I80" s="198" t="s">
        <v>136</v>
      </c>
      <c r="J80" s="197" t="s">
        <v>104</v>
      </c>
      <c r="K80" s="199" t="s">
        <v>137</v>
      </c>
      <c r="L80" s="200"/>
      <c r="M80" s="102" t="s">
        <v>138</v>
      </c>
      <c r="N80" s="103" t="s">
        <v>45</v>
      </c>
      <c r="O80" s="103" t="s">
        <v>139</v>
      </c>
      <c r="P80" s="103" t="s">
        <v>140</v>
      </c>
      <c r="Q80" s="103" t="s">
        <v>141</v>
      </c>
      <c r="R80" s="103" t="s">
        <v>142</v>
      </c>
      <c r="S80" s="103" t="s">
        <v>143</v>
      </c>
      <c r="T80" s="104" t="s">
        <v>144</v>
      </c>
    </row>
    <row r="81" s="1" customFormat="1" ht="29.28" customHeight="1">
      <c r="B81" s="46"/>
      <c r="C81" s="108" t="s">
        <v>105</v>
      </c>
      <c r="D81" s="74"/>
      <c r="E81" s="74"/>
      <c r="F81" s="74"/>
      <c r="G81" s="74"/>
      <c r="H81" s="74"/>
      <c r="I81" s="191"/>
      <c r="J81" s="201">
        <f>BK81</f>
        <v>0</v>
      </c>
      <c r="K81" s="74"/>
      <c r="L81" s="72"/>
      <c r="M81" s="105"/>
      <c r="N81" s="106"/>
      <c r="O81" s="106"/>
      <c r="P81" s="202">
        <f>P82+P84+P90+P92</f>
        <v>0</v>
      </c>
      <c r="Q81" s="106"/>
      <c r="R81" s="202">
        <f>R82+R84+R90+R92</f>
        <v>0.0099000000000000008</v>
      </c>
      <c r="S81" s="106"/>
      <c r="T81" s="203">
        <f>T82+T84+T90+T92</f>
        <v>0</v>
      </c>
      <c r="AT81" s="24" t="s">
        <v>74</v>
      </c>
      <c r="AU81" s="24" t="s">
        <v>106</v>
      </c>
      <c r="BK81" s="204">
        <f>BK82+BK84+BK90+BK92</f>
        <v>0</v>
      </c>
    </row>
    <row r="82" s="10" customFormat="1" ht="37.44001" customHeight="1">
      <c r="B82" s="205"/>
      <c r="C82" s="206"/>
      <c r="D82" s="207" t="s">
        <v>74</v>
      </c>
      <c r="E82" s="208" t="s">
        <v>1497</v>
      </c>
      <c r="F82" s="208" t="s">
        <v>1498</v>
      </c>
      <c r="G82" s="206"/>
      <c r="H82" s="206"/>
      <c r="I82" s="209"/>
      <c r="J82" s="210">
        <f>BK82</f>
        <v>0</v>
      </c>
      <c r="K82" s="206"/>
      <c r="L82" s="211"/>
      <c r="M82" s="212"/>
      <c r="N82" s="213"/>
      <c r="O82" s="213"/>
      <c r="P82" s="214">
        <f>P83</f>
        <v>0</v>
      </c>
      <c r="Q82" s="213"/>
      <c r="R82" s="214">
        <f>R83</f>
        <v>0</v>
      </c>
      <c r="S82" s="213"/>
      <c r="T82" s="215">
        <f>T83</f>
        <v>0</v>
      </c>
      <c r="AR82" s="216" t="s">
        <v>154</v>
      </c>
      <c r="AT82" s="217" t="s">
        <v>74</v>
      </c>
      <c r="AU82" s="217" t="s">
        <v>75</v>
      </c>
      <c r="AY82" s="216" t="s">
        <v>147</v>
      </c>
      <c r="BK82" s="218">
        <f>BK83</f>
        <v>0</v>
      </c>
    </row>
    <row r="83" s="1" customFormat="1" ht="25.5" customHeight="1">
      <c r="B83" s="46"/>
      <c r="C83" s="221" t="s">
        <v>24</v>
      </c>
      <c r="D83" s="221" t="s">
        <v>149</v>
      </c>
      <c r="E83" s="222" t="s">
        <v>1499</v>
      </c>
      <c r="F83" s="223" t="s">
        <v>1500</v>
      </c>
      <c r="G83" s="224" t="s">
        <v>1501</v>
      </c>
      <c r="H83" s="225">
        <v>1</v>
      </c>
      <c r="I83" s="226"/>
      <c r="J83" s="227">
        <f>ROUND(I83*H83,2)</f>
        <v>0</v>
      </c>
      <c r="K83" s="223" t="s">
        <v>1331</v>
      </c>
      <c r="L83" s="72"/>
      <c r="M83" s="228" t="s">
        <v>22</v>
      </c>
      <c r="N83" s="229" t="s">
        <v>46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154</v>
      </c>
      <c r="AT83" s="24" t="s">
        <v>149</v>
      </c>
      <c r="AU83" s="24" t="s">
        <v>24</v>
      </c>
      <c r="AY83" s="24" t="s">
        <v>147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24</v>
      </c>
      <c r="BK83" s="232">
        <f>ROUND(I83*H83,2)</f>
        <v>0</v>
      </c>
      <c r="BL83" s="24" t="s">
        <v>154</v>
      </c>
      <c r="BM83" s="24" t="s">
        <v>1502</v>
      </c>
    </row>
    <row r="84" s="10" customFormat="1" ht="37.44001" customHeight="1">
      <c r="B84" s="205"/>
      <c r="C84" s="206"/>
      <c r="D84" s="207" t="s">
        <v>74</v>
      </c>
      <c r="E84" s="208" t="s">
        <v>1503</v>
      </c>
      <c r="F84" s="208" t="s">
        <v>1504</v>
      </c>
      <c r="G84" s="206"/>
      <c r="H84" s="206"/>
      <c r="I84" s="209"/>
      <c r="J84" s="210">
        <f>BK84</f>
        <v>0</v>
      </c>
      <c r="K84" s="206"/>
      <c r="L84" s="211"/>
      <c r="M84" s="212"/>
      <c r="N84" s="213"/>
      <c r="O84" s="213"/>
      <c r="P84" s="214">
        <f>SUM(P85:P89)</f>
        <v>0</v>
      </c>
      <c r="Q84" s="213"/>
      <c r="R84" s="214">
        <f>SUM(R85:R89)</f>
        <v>0</v>
      </c>
      <c r="S84" s="213"/>
      <c r="T84" s="215">
        <f>SUM(T85:T89)</f>
        <v>0</v>
      </c>
      <c r="AR84" s="216" t="s">
        <v>154</v>
      </c>
      <c r="AT84" s="217" t="s">
        <v>74</v>
      </c>
      <c r="AU84" s="217" t="s">
        <v>75</v>
      </c>
      <c r="AY84" s="216" t="s">
        <v>147</v>
      </c>
      <c r="BK84" s="218">
        <f>SUM(BK85:BK89)</f>
        <v>0</v>
      </c>
    </row>
    <row r="85" s="1" customFormat="1" ht="16.5" customHeight="1">
      <c r="B85" s="46"/>
      <c r="C85" s="221" t="s">
        <v>84</v>
      </c>
      <c r="D85" s="221" t="s">
        <v>149</v>
      </c>
      <c r="E85" s="222" t="s">
        <v>1505</v>
      </c>
      <c r="F85" s="223" t="s">
        <v>1506</v>
      </c>
      <c r="G85" s="224" t="s">
        <v>1501</v>
      </c>
      <c r="H85" s="225">
        <v>1</v>
      </c>
      <c r="I85" s="226"/>
      <c r="J85" s="227">
        <f>ROUND(I85*H85,2)</f>
        <v>0</v>
      </c>
      <c r="K85" s="223" t="s">
        <v>1331</v>
      </c>
      <c r="L85" s="72"/>
      <c r="M85" s="228" t="s">
        <v>22</v>
      </c>
      <c r="N85" s="229" t="s">
        <v>46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154</v>
      </c>
      <c r="AT85" s="24" t="s">
        <v>149</v>
      </c>
      <c r="AU85" s="24" t="s">
        <v>24</v>
      </c>
      <c r="AY85" s="24" t="s">
        <v>147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24</v>
      </c>
      <c r="BK85" s="232">
        <f>ROUND(I85*H85,2)</f>
        <v>0</v>
      </c>
      <c r="BL85" s="24" t="s">
        <v>154</v>
      </c>
      <c r="BM85" s="24" t="s">
        <v>1507</v>
      </c>
    </row>
    <row r="86" s="1" customFormat="1" ht="16.5" customHeight="1">
      <c r="B86" s="46"/>
      <c r="C86" s="221" t="s">
        <v>167</v>
      </c>
      <c r="D86" s="221" t="s">
        <v>149</v>
      </c>
      <c r="E86" s="222" t="s">
        <v>1508</v>
      </c>
      <c r="F86" s="223" t="s">
        <v>1509</v>
      </c>
      <c r="G86" s="224" t="s">
        <v>1501</v>
      </c>
      <c r="H86" s="225">
        <v>1</v>
      </c>
      <c r="I86" s="226"/>
      <c r="J86" s="227">
        <f>ROUND(I86*H86,2)</f>
        <v>0</v>
      </c>
      <c r="K86" s="223" t="s">
        <v>1331</v>
      </c>
      <c r="L86" s="72"/>
      <c r="M86" s="228" t="s">
        <v>22</v>
      </c>
      <c r="N86" s="229" t="s">
        <v>46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154</v>
      </c>
      <c r="AT86" s="24" t="s">
        <v>149</v>
      </c>
      <c r="AU86" s="24" t="s">
        <v>24</v>
      </c>
      <c r="AY86" s="24" t="s">
        <v>147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24</v>
      </c>
      <c r="BK86" s="232">
        <f>ROUND(I86*H86,2)</f>
        <v>0</v>
      </c>
      <c r="BL86" s="24" t="s">
        <v>154</v>
      </c>
      <c r="BM86" s="24" t="s">
        <v>1510</v>
      </c>
    </row>
    <row r="87" s="1" customFormat="1" ht="16.5" customHeight="1">
      <c r="B87" s="46"/>
      <c r="C87" s="221" t="s">
        <v>154</v>
      </c>
      <c r="D87" s="221" t="s">
        <v>149</v>
      </c>
      <c r="E87" s="222" t="s">
        <v>1511</v>
      </c>
      <c r="F87" s="223" t="s">
        <v>1512</v>
      </c>
      <c r="G87" s="224" t="s">
        <v>1501</v>
      </c>
      <c r="H87" s="225">
        <v>1</v>
      </c>
      <c r="I87" s="226"/>
      <c r="J87" s="227">
        <f>ROUND(I87*H87,2)</f>
        <v>0</v>
      </c>
      <c r="K87" s="223" t="s">
        <v>1331</v>
      </c>
      <c r="L87" s="72"/>
      <c r="M87" s="228" t="s">
        <v>22</v>
      </c>
      <c r="N87" s="229" t="s">
        <v>46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154</v>
      </c>
      <c r="AT87" s="24" t="s">
        <v>149</v>
      </c>
      <c r="AU87" s="24" t="s">
        <v>24</v>
      </c>
      <c r="AY87" s="24" t="s">
        <v>147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24</v>
      </c>
      <c r="BK87" s="232">
        <f>ROUND(I87*H87,2)</f>
        <v>0</v>
      </c>
      <c r="BL87" s="24" t="s">
        <v>154</v>
      </c>
      <c r="BM87" s="24" t="s">
        <v>1513</v>
      </c>
    </row>
    <row r="88" s="1" customFormat="1" ht="16.5" customHeight="1">
      <c r="B88" s="46"/>
      <c r="C88" s="221" t="s">
        <v>177</v>
      </c>
      <c r="D88" s="221" t="s">
        <v>149</v>
      </c>
      <c r="E88" s="222" t="s">
        <v>1514</v>
      </c>
      <c r="F88" s="223" t="s">
        <v>1515</v>
      </c>
      <c r="G88" s="224" t="s">
        <v>1501</v>
      </c>
      <c r="H88" s="225">
        <v>1</v>
      </c>
      <c r="I88" s="226"/>
      <c r="J88" s="227">
        <f>ROUND(I88*H88,2)</f>
        <v>0</v>
      </c>
      <c r="K88" s="223" t="s">
        <v>1331</v>
      </c>
      <c r="L88" s="72"/>
      <c r="M88" s="228" t="s">
        <v>22</v>
      </c>
      <c r="N88" s="229" t="s">
        <v>46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154</v>
      </c>
      <c r="AT88" s="24" t="s">
        <v>149</v>
      </c>
      <c r="AU88" s="24" t="s">
        <v>24</v>
      </c>
      <c r="AY88" s="24" t="s">
        <v>147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24</v>
      </c>
      <c r="BK88" s="232">
        <f>ROUND(I88*H88,2)</f>
        <v>0</v>
      </c>
      <c r="BL88" s="24" t="s">
        <v>154</v>
      </c>
      <c r="BM88" s="24" t="s">
        <v>1516</v>
      </c>
    </row>
    <row r="89" s="1" customFormat="1">
      <c r="B89" s="46"/>
      <c r="C89" s="74"/>
      <c r="D89" s="233" t="s">
        <v>156</v>
      </c>
      <c r="E89" s="74"/>
      <c r="F89" s="234" t="s">
        <v>1517</v>
      </c>
      <c r="G89" s="74"/>
      <c r="H89" s="74"/>
      <c r="I89" s="191"/>
      <c r="J89" s="74"/>
      <c r="K89" s="74"/>
      <c r="L89" s="72"/>
      <c r="M89" s="235"/>
      <c r="N89" s="47"/>
      <c r="O89" s="47"/>
      <c r="P89" s="47"/>
      <c r="Q89" s="47"/>
      <c r="R89" s="47"/>
      <c r="S89" s="47"/>
      <c r="T89" s="95"/>
      <c r="AT89" s="24" t="s">
        <v>156</v>
      </c>
      <c r="AU89" s="24" t="s">
        <v>24</v>
      </c>
    </row>
    <row r="90" s="10" customFormat="1" ht="37.44001" customHeight="1">
      <c r="B90" s="205"/>
      <c r="C90" s="206"/>
      <c r="D90" s="207" t="s">
        <v>74</v>
      </c>
      <c r="E90" s="208" t="s">
        <v>1518</v>
      </c>
      <c r="F90" s="208" t="s">
        <v>1519</v>
      </c>
      <c r="G90" s="206"/>
      <c r="H90" s="206"/>
      <c r="I90" s="209"/>
      <c r="J90" s="210">
        <f>BK90</f>
        <v>0</v>
      </c>
      <c r="K90" s="206"/>
      <c r="L90" s="211"/>
      <c r="M90" s="212"/>
      <c r="N90" s="213"/>
      <c r="O90" s="213"/>
      <c r="P90" s="214">
        <f>P91</f>
        <v>0</v>
      </c>
      <c r="Q90" s="213"/>
      <c r="R90" s="214">
        <f>R91</f>
        <v>0</v>
      </c>
      <c r="S90" s="213"/>
      <c r="T90" s="215">
        <f>T91</f>
        <v>0</v>
      </c>
      <c r="AR90" s="216" t="s">
        <v>154</v>
      </c>
      <c r="AT90" s="217" t="s">
        <v>74</v>
      </c>
      <c r="AU90" s="217" t="s">
        <v>75</v>
      </c>
      <c r="AY90" s="216" t="s">
        <v>147</v>
      </c>
      <c r="BK90" s="218">
        <f>BK91</f>
        <v>0</v>
      </c>
    </row>
    <row r="91" s="1" customFormat="1" ht="25.5" customHeight="1">
      <c r="B91" s="46"/>
      <c r="C91" s="221" t="s">
        <v>184</v>
      </c>
      <c r="D91" s="221" t="s">
        <v>149</v>
      </c>
      <c r="E91" s="222" t="s">
        <v>1520</v>
      </c>
      <c r="F91" s="223" t="s">
        <v>1521</v>
      </c>
      <c r="G91" s="224" t="s">
        <v>1501</v>
      </c>
      <c r="H91" s="225">
        <v>1</v>
      </c>
      <c r="I91" s="226"/>
      <c r="J91" s="227">
        <f>ROUND(I91*H91,2)</f>
        <v>0</v>
      </c>
      <c r="K91" s="223" t="s">
        <v>1331</v>
      </c>
      <c r="L91" s="72"/>
      <c r="M91" s="228" t="s">
        <v>22</v>
      </c>
      <c r="N91" s="229" t="s">
        <v>46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154</v>
      </c>
      <c r="AT91" s="24" t="s">
        <v>149</v>
      </c>
      <c r="AU91" s="24" t="s">
        <v>24</v>
      </c>
      <c r="AY91" s="24" t="s">
        <v>147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24</v>
      </c>
      <c r="BK91" s="232">
        <f>ROUND(I91*H91,2)</f>
        <v>0</v>
      </c>
      <c r="BL91" s="24" t="s">
        <v>154</v>
      </c>
      <c r="BM91" s="24" t="s">
        <v>1522</v>
      </c>
    </row>
    <row r="92" s="10" customFormat="1" ht="37.44001" customHeight="1">
      <c r="B92" s="205"/>
      <c r="C92" s="206"/>
      <c r="D92" s="207" t="s">
        <v>74</v>
      </c>
      <c r="E92" s="208" t="s">
        <v>1523</v>
      </c>
      <c r="F92" s="208" t="s">
        <v>1524</v>
      </c>
      <c r="G92" s="206"/>
      <c r="H92" s="206"/>
      <c r="I92" s="209"/>
      <c r="J92" s="210">
        <f>BK92</f>
        <v>0</v>
      </c>
      <c r="K92" s="206"/>
      <c r="L92" s="211"/>
      <c r="M92" s="212"/>
      <c r="N92" s="213"/>
      <c r="O92" s="213"/>
      <c r="P92" s="214">
        <f>P93+SUM(P94:P96)</f>
        <v>0</v>
      </c>
      <c r="Q92" s="213"/>
      <c r="R92" s="214">
        <f>R93+SUM(R94:R96)</f>
        <v>0.0099000000000000008</v>
      </c>
      <c r="S92" s="213"/>
      <c r="T92" s="215">
        <f>T93+SUM(T94:T96)</f>
        <v>0</v>
      </c>
      <c r="AR92" s="216" t="s">
        <v>154</v>
      </c>
      <c r="AT92" s="217" t="s">
        <v>74</v>
      </c>
      <c r="AU92" s="217" t="s">
        <v>75</v>
      </c>
      <c r="AY92" s="216" t="s">
        <v>147</v>
      </c>
      <c r="BK92" s="218">
        <f>BK93+SUM(BK94:BK96)</f>
        <v>0</v>
      </c>
    </row>
    <row r="93" s="1" customFormat="1" ht="25.5" customHeight="1">
      <c r="B93" s="46"/>
      <c r="C93" s="221" t="s">
        <v>191</v>
      </c>
      <c r="D93" s="221" t="s">
        <v>149</v>
      </c>
      <c r="E93" s="222" t="s">
        <v>1525</v>
      </c>
      <c r="F93" s="223" t="s">
        <v>1526</v>
      </c>
      <c r="G93" s="224" t="s">
        <v>1501</v>
      </c>
      <c r="H93" s="225">
        <v>1</v>
      </c>
      <c r="I93" s="226"/>
      <c r="J93" s="227">
        <f>ROUND(I93*H93,2)</f>
        <v>0</v>
      </c>
      <c r="K93" s="223" t="s">
        <v>1331</v>
      </c>
      <c r="L93" s="72"/>
      <c r="M93" s="228" t="s">
        <v>22</v>
      </c>
      <c r="N93" s="229" t="s">
        <v>46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154</v>
      </c>
      <c r="AT93" s="24" t="s">
        <v>149</v>
      </c>
      <c r="AU93" s="24" t="s">
        <v>24</v>
      </c>
      <c r="AY93" s="24" t="s">
        <v>147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24</v>
      </c>
      <c r="BK93" s="232">
        <f>ROUND(I93*H93,2)</f>
        <v>0</v>
      </c>
      <c r="BL93" s="24" t="s">
        <v>154</v>
      </c>
      <c r="BM93" s="24" t="s">
        <v>1527</v>
      </c>
    </row>
    <row r="94" s="1" customFormat="1" ht="25.5" customHeight="1">
      <c r="B94" s="46"/>
      <c r="C94" s="221" t="s">
        <v>198</v>
      </c>
      <c r="D94" s="221" t="s">
        <v>149</v>
      </c>
      <c r="E94" s="222" t="s">
        <v>1528</v>
      </c>
      <c r="F94" s="223" t="s">
        <v>1529</v>
      </c>
      <c r="G94" s="224" t="s">
        <v>1501</v>
      </c>
      <c r="H94" s="225">
        <v>1</v>
      </c>
      <c r="I94" s="226"/>
      <c r="J94" s="227">
        <f>ROUND(I94*H94,2)</f>
        <v>0</v>
      </c>
      <c r="K94" s="223" t="s">
        <v>1331</v>
      </c>
      <c r="L94" s="72"/>
      <c r="M94" s="228" t="s">
        <v>22</v>
      </c>
      <c r="N94" s="229" t="s">
        <v>46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154</v>
      </c>
      <c r="AT94" s="24" t="s">
        <v>149</v>
      </c>
      <c r="AU94" s="24" t="s">
        <v>24</v>
      </c>
      <c r="AY94" s="24" t="s">
        <v>147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24</v>
      </c>
      <c r="BK94" s="232">
        <f>ROUND(I94*H94,2)</f>
        <v>0</v>
      </c>
      <c r="BL94" s="24" t="s">
        <v>154</v>
      </c>
      <c r="BM94" s="24" t="s">
        <v>1530</v>
      </c>
    </row>
    <row r="95" s="1" customFormat="1" ht="16.5" customHeight="1">
      <c r="B95" s="46"/>
      <c r="C95" s="221" t="s">
        <v>206</v>
      </c>
      <c r="D95" s="221" t="s">
        <v>149</v>
      </c>
      <c r="E95" s="222" t="s">
        <v>1531</v>
      </c>
      <c r="F95" s="223" t="s">
        <v>1532</v>
      </c>
      <c r="G95" s="224" t="s">
        <v>1501</v>
      </c>
      <c r="H95" s="225">
        <v>1</v>
      </c>
      <c r="I95" s="226"/>
      <c r="J95" s="227">
        <f>ROUND(I95*H95,2)</f>
        <v>0</v>
      </c>
      <c r="K95" s="223" t="s">
        <v>22</v>
      </c>
      <c r="L95" s="72"/>
      <c r="M95" s="228" t="s">
        <v>22</v>
      </c>
      <c r="N95" s="229" t="s">
        <v>46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154</v>
      </c>
      <c r="AT95" s="24" t="s">
        <v>149</v>
      </c>
      <c r="AU95" s="24" t="s">
        <v>24</v>
      </c>
      <c r="AY95" s="24" t="s">
        <v>147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24</v>
      </c>
      <c r="BK95" s="232">
        <f>ROUND(I95*H95,2)</f>
        <v>0</v>
      </c>
      <c r="BL95" s="24" t="s">
        <v>154</v>
      </c>
      <c r="BM95" s="24" t="s">
        <v>1533</v>
      </c>
    </row>
    <row r="96" s="10" customFormat="1" ht="29.88" customHeight="1">
      <c r="B96" s="205"/>
      <c r="C96" s="206"/>
      <c r="D96" s="207" t="s">
        <v>74</v>
      </c>
      <c r="E96" s="219" t="s">
        <v>1534</v>
      </c>
      <c r="F96" s="219" t="s">
        <v>1535</v>
      </c>
      <c r="G96" s="206"/>
      <c r="H96" s="206"/>
      <c r="I96" s="209"/>
      <c r="J96" s="220">
        <f>BK96</f>
        <v>0</v>
      </c>
      <c r="K96" s="206"/>
      <c r="L96" s="211"/>
      <c r="M96" s="212"/>
      <c r="N96" s="213"/>
      <c r="O96" s="213"/>
      <c r="P96" s="214">
        <f>SUM(P97:P100)</f>
        <v>0</v>
      </c>
      <c r="Q96" s="213"/>
      <c r="R96" s="214">
        <f>SUM(R97:R100)</f>
        <v>0.0099000000000000008</v>
      </c>
      <c r="S96" s="213"/>
      <c r="T96" s="215">
        <f>SUM(T97:T100)</f>
        <v>0</v>
      </c>
      <c r="AR96" s="216" t="s">
        <v>24</v>
      </c>
      <c r="AT96" s="217" t="s">
        <v>74</v>
      </c>
      <c r="AU96" s="217" t="s">
        <v>24</v>
      </c>
      <c r="AY96" s="216" t="s">
        <v>147</v>
      </c>
      <c r="BK96" s="218">
        <f>SUM(BK97:BK100)</f>
        <v>0</v>
      </c>
    </row>
    <row r="97" s="1" customFormat="1" ht="25.5" customHeight="1">
      <c r="B97" s="46"/>
      <c r="C97" s="221" t="s">
        <v>29</v>
      </c>
      <c r="D97" s="221" t="s">
        <v>149</v>
      </c>
      <c r="E97" s="222" t="s">
        <v>1536</v>
      </c>
      <c r="F97" s="223" t="s">
        <v>1537</v>
      </c>
      <c r="G97" s="224" t="s">
        <v>821</v>
      </c>
      <c r="H97" s="225">
        <v>1</v>
      </c>
      <c r="I97" s="226"/>
      <c r="J97" s="227">
        <f>ROUND(I97*H97,2)</f>
        <v>0</v>
      </c>
      <c r="K97" s="223" t="s">
        <v>1331</v>
      </c>
      <c r="L97" s="72"/>
      <c r="M97" s="228" t="s">
        <v>22</v>
      </c>
      <c r="N97" s="229" t="s">
        <v>46</v>
      </c>
      <c r="O97" s="47"/>
      <c r="P97" s="230">
        <f>O97*H97</f>
        <v>0</v>
      </c>
      <c r="Q97" s="230">
        <v>0.0099000000000000008</v>
      </c>
      <c r="R97" s="230">
        <f>Q97*H97</f>
        <v>0.0099000000000000008</v>
      </c>
      <c r="S97" s="230">
        <v>0</v>
      </c>
      <c r="T97" s="231">
        <f>S97*H97</f>
        <v>0</v>
      </c>
      <c r="AR97" s="24" t="s">
        <v>154</v>
      </c>
      <c r="AT97" s="24" t="s">
        <v>149</v>
      </c>
      <c r="AU97" s="24" t="s">
        <v>84</v>
      </c>
      <c r="AY97" s="24" t="s">
        <v>147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24</v>
      </c>
      <c r="BK97" s="232">
        <f>ROUND(I97*H97,2)</f>
        <v>0</v>
      </c>
      <c r="BL97" s="24" t="s">
        <v>154</v>
      </c>
      <c r="BM97" s="24" t="s">
        <v>1538</v>
      </c>
    </row>
    <row r="98" s="1" customFormat="1">
      <c r="B98" s="46"/>
      <c r="C98" s="74"/>
      <c r="D98" s="233" t="s">
        <v>156</v>
      </c>
      <c r="E98" s="74"/>
      <c r="F98" s="234" t="s">
        <v>1537</v>
      </c>
      <c r="G98" s="74"/>
      <c r="H98" s="74"/>
      <c r="I98" s="191"/>
      <c r="J98" s="74"/>
      <c r="K98" s="74"/>
      <c r="L98" s="72"/>
      <c r="M98" s="235"/>
      <c r="N98" s="47"/>
      <c r="O98" s="47"/>
      <c r="P98" s="47"/>
      <c r="Q98" s="47"/>
      <c r="R98" s="47"/>
      <c r="S98" s="47"/>
      <c r="T98" s="95"/>
      <c r="AT98" s="24" t="s">
        <v>156</v>
      </c>
      <c r="AU98" s="24" t="s">
        <v>84</v>
      </c>
    </row>
    <row r="99" s="1" customFormat="1" ht="25.5" customHeight="1">
      <c r="B99" s="46"/>
      <c r="C99" s="221" t="s">
        <v>218</v>
      </c>
      <c r="D99" s="221" t="s">
        <v>149</v>
      </c>
      <c r="E99" s="222" t="s">
        <v>1539</v>
      </c>
      <c r="F99" s="223" t="s">
        <v>1540</v>
      </c>
      <c r="G99" s="224" t="s">
        <v>821</v>
      </c>
      <c r="H99" s="225">
        <v>1</v>
      </c>
      <c r="I99" s="226"/>
      <c r="J99" s="227">
        <f>ROUND(I99*H99,2)</f>
        <v>0</v>
      </c>
      <c r="K99" s="223" t="s">
        <v>1331</v>
      </c>
      <c r="L99" s="72"/>
      <c r="M99" s="228" t="s">
        <v>22</v>
      </c>
      <c r="N99" s="229" t="s">
        <v>46</v>
      </c>
      <c r="O99" s="47"/>
      <c r="P99" s="230">
        <f>O99*H99</f>
        <v>0</v>
      </c>
      <c r="Q99" s="230">
        <v>0</v>
      </c>
      <c r="R99" s="230">
        <f>Q99*H99</f>
        <v>0</v>
      </c>
      <c r="S99" s="230">
        <v>0</v>
      </c>
      <c r="T99" s="231">
        <f>S99*H99</f>
        <v>0</v>
      </c>
      <c r="AR99" s="24" t="s">
        <v>154</v>
      </c>
      <c r="AT99" s="24" t="s">
        <v>149</v>
      </c>
      <c r="AU99" s="24" t="s">
        <v>84</v>
      </c>
      <c r="AY99" s="24" t="s">
        <v>147</v>
      </c>
      <c r="BE99" s="232">
        <f>IF(N99="základní",J99,0)</f>
        <v>0</v>
      </c>
      <c r="BF99" s="232">
        <f>IF(N99="snížená",J99,0)</f>
        <v>0</v>
      </c>
      <c r="BG99" s="232">
        <f>IF(N99="zákl. přenesená",J99,0)</f>
        <v>0</v>
      </c>
      <c r="BH99" s="232">
        <f>IF(N99="sníž. přenesená",J99,0)</f>
        <v>0</v>
      </c>
      <c r="BI99" s="232">
        <f>IF(N99="nulová",J99,0)</f>
        <v>0</v>
      </c>
      <c r="BJ99" s="24" t="s">
        <v>24</v>
      </c>
      <c r="BK99" s="232">
        <f>ROUND(I99*H99,2)</f>
        <v>0</v>
      </c>
      <c r="BL99" s="24" t="s">
        <v>154</v>
      </c>
      <c r="BM99" s="24" t="s">
        <v>1541</v>
      </c>
    </row>
    <row r="100" s="1" customFormat="1">
      <c r="B100" s="46"/>
      <c r="C100" s="74"/>
      <c r="D100" s="233" t="s">
        <v>156</v>
      </c>
      <c r="E100" s="74"/>
      <c r="F100" s="234" t="s">
        <v>1540</v>
      </c>
      <c r="G100" s="74"/>
      <c r="H100" s="74"/>
      <c r="I100" s="191"/>
      <c r="J100" s="74"/>
      <c r="K100" s="74"/>
      <c r="L100" s="72"/>
      <c r="M100" s="293"/>
      <c r="N100" s="294"/>
      <c r="O100" s="294"/>
      <c r="P100" s="294"/>
      <c r="Q100" s="294"/>
      <c r="R100" s="294"/>
      <c r="S100" s="294"/>
      <c r="T100" s="295"/>
      <c r="AT100" s="24" t="s">
        <v>156</v>
      </c>
      <c r="AU100" s="24" t="s">
        <v>84</v>
      </c>
    </row>
    <row r="101" s="1" customFormat="1" ht="6.96" customHeight="1">
      <c r="B101" s="67"/>
      <c r="C101" s="68"/>
      <c r="D101" s="68"/>
      <c r="E101" s="68"/>
      <c r="F101" s="68"/>
      <c r="G101" s="68"/>
      <c r="H101" s="68"/>
      <c r="I101" s="166"/>
      <c r="J101" s="68"/>
      <c r="K101" s="68"/>
      <c r="L101" s="72"/>
    </row>
  </sheetData>
  <sheetProtection sheet="1" autoFilter="0" formatColumns="0" formatRows="0" objects="1" scenarios="1" spinCount="100000" saltValue="uNSkK3TexXSvxozBmQsvYdwtPT9iPrFWlvZriR5CDVuAxta4NSzxb77/6ErgGXdTFlaRIWTlRe87flmG+wY2zg==" hashValue="gFDYTQ7XCUDTLARCxCC04GJWYuJoyEJSU9WG7PB6ui4uuhKIc+ZZ2hFJgA2cqz+SglIjFBPgM8iAOXBZqWJf9w==" algorithmName="SHA-512" password="CC35"/>
  <autoFilter ref="C80:K100"/>
  <mergeCells count="10">
    <mergeCell ref="E7:H7"/>
    <mergeCell ref="E9:H9"/>
    <mergeCell ref="E24:H24"/>
    <mergeCell ref="E45:H45"/>
    <mergeCell ref="E47:H47"/>
    <mergeCell ref="J51:J52"/>
    <mergeCell ref="E71:H71"/>
    <mergeCell ref="E73:H73"/>
    <mergeCell ref="G1:H1"/>
    <mergeCell ref="L2:V2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6" customWidth="1"/>
    <col min="2" max="2" width="1.664063" style="296" customWidth="1"/>
    <col min="3" max="4" width="5" style="296" customWidth="1"/>
    <col min="5" max="5" width="11.67" style="296" customWidth="1"/>
    <col min="6" max="6" width="9.17" style="296" customWidth="1"/>
    <col min="7" max="7" width="5" style="296" customWidth="1"/>
    <col min="8" max="8" width="77.83" style="296" customWidth="1"/>
    <col min="9" max="10" width="20" style="296" customWidth="1"/>
    <col min="11" max="11" width="1.664063" style="296" customWidth="1"/>
  </cols>
  <sheetData>
    <row r="1" ht="37.5" customHeight="1"/>
    <row r="2" ht="7.5" customHeight="1">
      <c r="B2" s="297"/>
      <c r="C2" s="298"/>
      <c r="D2" s="298"/>
      <c r="E2" s="298"/>
      <c r="F2" s="298"/>
      <c r="G2" s="298"/>
      <c r="H2" s="298"/>
      <c r="I2" s="298"/>
      <c r="J2" s="298"/>
      <c r="K2" s="299"/>
    </row>
    <row r="3" s="15" customFormat="1" ht="45" customHeight="1">
      <c r="B3" s="300"/>
      <c r="C3" s="301" t="s">
        <v>1542</v>
      </c>
      <c r="D3" s="301"/>
      <c r="E3" s="301"/>
      <c r="F3" s="301"/>
      <c r="G3" s="301"/>
      <c r="H3" s="301"/>
      <c r="I3" s="301"/>
      <c r="J3" s="301"/>
      <c r="K3" s="302"/>
    </row>
    <row r="4" ht="25.5" customHeight="1">
      <c r="B4" s="303"/>
      <c r="C4" s="304" t="s">
        <v>1543</v>
      </c>
      <c r="D4" s="304"/>
      <c r="E4" s="304"/>
      <c r="F4" s="304"/>
      <c r="G4" s="304"/>
      <c r="H4" s="304"/>
      <c r="I4" s="304"/>
      <c r="J4" s="304"/>
      <c r="K4" s="305"/>
    </row>
    <row r="5" ht="5.25" customHeight="1">
      <c r="B5" s="303"/>
      <c r="C5" s="306"/>
      <c r="D5" s="306"/>
      <c r="E5" s="306"/>
      <c r="F5" s="306"/>
      <c r="G5" s="306"/>
      <c r="H5" s="306"/>
      <c r="I5" s="306"/>
      <c r="J5" s="306"/>
      <c r="K5" s="305"/>
    </row>
    <row r="6" ht="15" customHeight="1">
      <c r="B6" s="303"/>
      <c r="C6" s="307" t="s">
        <v>1544</v>
      </c>
      <c r="D6" s="307"/>
      <c r="E6" s="307"/>
      <c r="F6" s="307"/>
      <c r="G6" s="307"/>
      <c r="H6" s="307"/>
      <c r="I6" s="307"/>
      <c r="J6" s="307"/>
      <c r="K6" s="305"/>
    </row>
    <row r="7" ht="15" customHeight="1">
      <c r="B7" s="308"/>
      <c r="C7" s="307" t="s">
        <v>1545</v>
      </c>
      <c r="D7" s="307"/>
      <c r="E7" s="307"/>
      <c r="F7" s="307"/>
      <c r="G7" s="307"/>
      <c r="H7" s="307"/>
      <c r="I7" s="307"/>
      <c r="J7" s="307"/>
      <c r="K7" s="305"/>
    </row>
    <row r="8" ht="12.75" customHeight="1">
      <c r="B8" s="308"/>
      <c r="C8" s="307"/>
      <c r="D8" s="307"/>
      <c r="E8" s="307"/>
      <c r="F8" s="307"/>
      <c r="G8" s="307"/>
      <c r="H8" s="307"/>
      <c r="I8" s="307"/>
      <c r="J8" s="307"/>
      <c r="K8" s="305"/>
    </row>
    <row r="9" ht="15" customHeight="1">
      <c r="B9" s="308"/>
      <c r="C9" s="307" t="s">
        <v>1546</v>
      </c>
      <c r="D9" s="307"/>
      <c r="E9" s="307"/>
      <c r="F9" s="307"/>
      <c r="G9" s="307"/>
      <c r="H9" s="307"/>
      <c r="I9" s="307"/>
      <c r="J9" s="307"/>
      <c r="K9" s="305"/>
    </row>
    <row r="10" ht="15" customHeight="1">
      <c r="B10" s="308"/>
      <c r="C10" s="307"/>
      <c r="D10" s="307" t="s">
        <v>1547</v>
      </c>
      <c r="E10" s="307"/>
      <c r="F10" s="307"/>
      <c r="G10" s="307"/>
      <c r="H10" s="307"/>
      <c r="I10" s="307"/>
      <c r="J10" s="307"/>
      <c r="K10" s="305"/>
    </row>
    <row r="11" ht="15" customHeight="1">
      <c r="B11" s="308"/>
      <c r="C11" s="309"/>
      <c r="D11" s="307" t="s">
        <v>1548</v>
      </c>
      <c r="E11" s="307"/>
      <c r="F11" s="307"/>
      <c r="G11" s="307"/>
      <c r="H11" s="307"/>
      <c r="I11" s="307"/>
      <c r="J11" s="307"/>
      <c r="K11" s="305"/>
    </row>
    <row r="12" ht="12.75" customHeight="1">
      <c r="B12" s="308"/>
      <c r="C12" s="309"/>
      <c r="D12" s="309"/>
      <c r="E12" s="309"/>
      <c r="F12" s="309"/>
      <c r="G12" s="309"/>
      <c r="H12" s="309"/>
      <c r="I12" s="309"/>
      <c r="J12" s="309"/>
      <c r="K12" s="305"/>
    </row>
    <row r="13" ht="15" customHeight="1">
      <c r="B13" s="308"/>
      <c r="C13" s="309"/>
      <c r="D13" s="307" t="s">
        <v>1549</v>
      </c>
      <c r="E13" s="307"/>
      <c r="F13" s="307"/>
      <c r="G13" s="307"/>
      <c r="H13" s="307"/>
      <c r="I13" s="307"/>
      <c r="J13" s="307"/>
      <c r="K13" s="305"/>
    </row>
    <row r="14" ht="15" customHeight="1">
      <c r="B14" s="308"/>
      <c r="C14" s="309"/>
      <c r="D14" s="307" t="s">
        <v>1550</v>
      </c>
      <c r="E14" s="307"/>
      <c r="F14" s="307"/>
      <c r="G14" s="307"/>
      <c r="H14" s="307"/>
      <c r="I14" s="307"/>
      <c r="J14" s="307"/>
      <c r="K14" s="305"/>
    </row>
    <row r="15" ht="15" customHeight="1">
      <c r="B15" s="308"/>
      <c r="C15" s="309"/>
      <c r="D15" s="307" t="s">
        <v>1551</v>
      </c>
      <c r="E15" s="307"/>
      <c r="F15" s="307"/>
      <c r="G15" s="307"/>
      <c r="H15" s="307"/>
      <c r="I15" s="307"/>
      <c r="J15" s="307"/>
      <c r="K15" s="305"/>
    </row>
    <row r="16" ht="15" customHeight="1">
      <c r="B16" s="308"/>
      <c r="C16" s="309"/>
      <c r="D16" s="309"/>
      <c r="E16" s="310" t="s">
        <v>82</v>
      </c>
      <c r="F16" s="307" t="s">
        <v>1552</v>
      </c>
      <c r="G16" s="307"/>
      <c r="H16" s="307"/>
      <c r="I16" s="307"/>
      <c r="J16" s="307"/>
      <c r="K16" s="305"/>
    </row>
    <row r="17" ht="15" customHeight="1">
      <c r="B17" s="308"/>
      <c r="C17" s="309"/>
      <c r="D17" s="309"/>
      <c r="E17" s="310" t="s">
        <v>1553</v>
      </c>
      <c r="F17" s="307" t="s">
        <v>1554</v>
      </c>
      <c r="G17" s="307"/>
      <c r="H17" s="307"/>
      <c r="I17" s="307"/>
      <c r="J17" s="307"/>
      <c r="K17" s="305"/>
    </row>
    <row r="18" ht="15" customHeight="1">
      <c r="B18" s="308"/>
      <c r="C18" s="309"/>
      <c r="D18" s="309"/>
      <c r="E18" s="310" t="s">
        <v>1555</v>
      </c>
      <c r="F18" s="307" t="s">
        <v>1556</v>
      </c>
      <c r="G18" s="307"/>
      <c r="H18" s="307"/>
      <c r="I18" s="307"/>
      <c r="J18" s="307"/>
      <c r="K18" s="305"/>
    </row>
    <row r="19" ht="15" customHeight="1">
      <c r="B19" s="308"/>
      <c r="C19" s="309"/>
      <c r="D19" s="309"/>
      <c r="E19" s="310" t="s">
        <v>1557</v>
      </c>
      <c r="F19" s="307" t="s">
        <v>1558</v>
      </c>
      <c r="G19" s="307"/>
      <c r="H19" s="307"/>
      <c r="I19" s="307"/>
      <c r="J19" s="307"/>
      <c r="K19" s="305"/>
    </row>
    <row r="20" ht="15" customHeight="1">
      <c r="B20" s="308"/>
      <c r="C20" s="309"/>
      <c r="D20" s="309"/>
      <c r="E20" s="310" t="s">
        <v>1559</v>
      </c>
      <c r="F20" s="307" t="s">
        <v>1560</v>
      </c>
      <c r="G20" s="307"/>
      <c r="H20" s="307"/>
      <c r="I20" s="307"/>
      <c r="J20" s="307"/>
      <c r="K20" s="305"/>
    </row>
    <row r="21" ht="15" customHeight="1">
      <c r="B21" s="308"/>
      <c r="C21" s="309"/>
      <c r="D21" s="309"/>
      <c r="E21" s="310" t="s">
        <v>1561</v>
      </c>
      <c r="F21" s="307" t="s">
        <v>1562</v>
      </c>
      <c r="G21" s="307"/>
      <c r="H21" s="307"/>
      <c r="I21" s="307"/>
      <c r="J21" s="307"/>
      <c r="K21" s="305"/>
    </row>
    <row r="22" ht="12.75" customHeight="1">
      <c r="B22" s="308"/>
      <c r="C22" s="309"/>
      <c r="D22" s="309"/>
      <c r="E22" s="309"/>
      <c r="F22" s="309"/>
      <c r="G22" s="309"/>
      <c r="H22" s="309"/>
      <c r="I22" s="309"/>
      <c r="J22" s="309"/>
      <c r="K22" s="305"/>
    </row>
    <row r="23" ht="15" customHeight="1">
      <c r="B23" s="308"/>
      <c r="C23" s="307" t="s">
        <v>1563</v>
      </c>
      <c r="D23" s="307"/>
      <c r="E23" s="307"/>
      <c r="F23" s="307"/>
      <c r="G23" s="307"/>
      <c r="H23" s="307"/>
      <c r="I23" s="307"/>
      <c r="J23" s="307"/>
      <c r="K23" s="305"/>
    </row>
    <row r="24" ht="15" customHeight="1">
      <c r="B24" s="308"/>
      <c r="C24" s="307" t="s">
        <v>1564</v>
      </c>
      <c r="D24" s="307"/>
      <c r="E24" s="307"/>
      <c r="F24" s="307"/>
      <c r="G24" s="307"/>
      <c r="H24" s="307"/>
      <c r="I24" s="307"/>
      <c r="J24" s="307"/>
      <c r="K24" s="305"/>
    </row>
    <row r="25" ht="15" customHeight="1">
      <c r="B25" s="308"/>
      <c r="C25" s="307"/>
      <c r="D25" s="307" t="s">
        <v>1565</v>
      </c>
      <c r="E25" s="307"/>
      <c r="F25" s="307"/>
      <c r="G25" s="307"/>
      <c r="H25" s="307"/>
      <c r="I25" s="307"/>
      <c r="J25" s="307"/>
      <c r="K25" s="305"/>
    </row>
    <row r="26" ht="15" customHeight="1">
      <c r="B26" s="308"/>
      <c r="C26" s="309"/>
      <c r="D26" s="307" t="s">
        <v>1566</v>
      </c>
      <c r="E26" s="307"/>
      <c r="F26" s="307"/>
      <c r="G26" s="307"/>
      <c r="H26" s="307"/>
      <c r="I26" s="307"/>
      <c r="J26" s="307"/>
      <c r="K26" s="305"/>
    </row>
    <row r="27" ht="12.75" customHeight="1">
      <c r="B27" s="308"/>
      <c r="C27" s="309"/>
      <c r="D27" s="309"/>
      <c r="E27" s="309"/>
      <c r="F27" s="309"/>
      <c r="G27" s="309"/>
      <c r="H27" s="309"/>
      <c r="I27" s="309"/>
      <c r="J27" s="309"/>
      <c r="K27" s="305"/>
    </row>
    <row r="28" ht="15" customHeight="1">
      <c r="B28" s="308"/>
      <c r="C28" s="309"/>
      <c r="D28" s="307" t="s">
        <v>1567</v>
      </c>
      <c r="E28" s="307"/>
      <c r="F28" s="307"/>
      <c r="G28" s="307"/>
      <c r="H28" s="307"/>
      <c r="I28" s="307"/>
      <c r="J28" s="307"/>
      <c r="K28" s="305"/>
    </row>
    <row r="29" ht="15" customHeight="1">
      <c r="B29" s="308"/>
      <c r="C29" s="309"/>
      <c r="D29" s="307" t="s">
        <v>1568</v>
      </c>
      <c r="E29" s="307"/>
      <c r="F29" s="307"/>
      <c r="G29" s="307"/>
      <c r="H29" s="307"/>
      <c r="I29" s="307"/>
      <c r="J29" s="307"/>
      <c r="K29" s="305"/>
    </row>
    <row r="30" ht="12.75" customHeight="1">
      <c r="B30" s="308"/>
      <c r="C30" s="309"/>
      <c r="D30" s="309"/>
      <c r="E30" s="309"/>
      <c r="F30" s="309"/>
      <c r="G30" s="309"/>
      <c r="H30" s="309"/>
      <c r="I30" s="309"/>
      <c r="J30" s="309"/>
      <c r="K30" s="305"/>
    </row>
    <row r="31" ht="15" customHeight="1">
      <c r="B31" s="308"/>
      <c r="C31" s="309"/>
      <c r="D31" s="307" t="s">
        <v>1569</v>
      </c>
      <c r="E31" s="307"/>
      <c r="F31" s="307"/>
      <c r="G31" s="307"/>
      <c r="H31" s="307"/>
      <c r="I31" s="307"/>
      <c r="J31" s="307"/>
      <c r="K31" s="305"/>
    </row>
    <row r="32" ht="15" customHeight="1">
      <c r="B32" s="308"/>
      <c r="C32" s="309"/>
      <c r="D32" s="307" t="s">
        <v>1570</v>
      </c>
      <c r="E32" s="307"/>
      <c r="F32" s="307"/>
      <c r="G32" s="307"/>
      <c r="H32" s="307"/>
      <c r="I32" s="307"/>
      <c r="J32" s="307"/>
      <c r="K32" s="305"/>
    </row>
    <row r="33" ht="15" customHeight="1">
      <c r="B33" s="308"/>
      <c r="C33" s="309"/>
      <c r="D33" s="307" t="s">
        <v>1571</v>
      </c>
      <c r="E33" s="307"/>
      <c r="F33" s="307"/>
      <c r="G33" s="307"/>
      <c r="H33" s="307"/>
      <c r="I33" s="307"/>
      <c r="J33" s="307"/>
      <c r="K33" s="305"/>
    </row>
    <row r="34" ht="15" customHeight="1">
      <c r="B34" s="308"/>
      <c r="C34" s="309"/>
      <c r="D34" s="307"/>
      <c r="E34" s="311" t="s">
        <v>132</v>
      </c>
      <c r="F34" s="307"/>
      <c r="G34" s="307" t="s">
        <v>1572</v>
      </c>
      <c r="H34" s="307"/>
      <c r="I34" s="307"/>
      <c r="J34" s="307"/>
      <c r="K34" s="305"/>
    </row>
    <row r="35" ht="30.75" customHeight="1">
      <c r="B35" s="308"/>
      <c r="C35" s="309"/>
      <c r="D35" s="307"/>
      <c r="E35" s="311" t="s">
        <v>1573</v>
      </c>
      <c r="F35" s="307"/>
      <c r="G35" s="307" t="s">
        <v>1574</v>
      </c>
      <c r="H35" s="307"/>
      <c r="I35" s="307"/>
      <c r="J35" s="307"/>
      <c r="K35" s="305"/>
    </row>
    <row r="36" ht="15" customHeight="1">
      <c r="B36" s="308"/>
      <c r="C36" s="309"/>
      <c r="D36" s="307"/>
      <c r="E36" s="311" t="s">
        <v>56</v>
      </c>
      <c r="F36" s="307"/>
      <c r="G36" s="307" t="s">
        <v>1575</v>
      </c>
      <c r="H36" s="307"/>
      <c r="I36" s="307"/>
      <c r="J36" s="307"/>
      <c r="K36" s="305"/>
    </row>
    <row r="37" ht="15" customHeight="1">
      <c r="B37" s="308"/>
      <c r="C37" s="309"/>
      <c r="D37" s="307"/>
      <c r="E37" s="311" t="s">
        <v>133</v>
      </c>
      <c r="F37" s="307"/>
      <c r="G37" s="307" t="s">
        <v>1576</v>
      </c>
      <c r="H37" s="307"/>
      <c r="I37" s="307"/>
      <c r="J37" s="307"/>
      <c r="K37" s="305"/>
    </row>
    <row r="38" ht="15" customHeight="1">
      <c r="B38" s="308"/>
      <c r="C38" s="309"/>
      <c r="D38" s="307"/>
      <c r="E38" s="311" t="s">
        <v>134</v>
      </c>
      <c r="F38" s="307"/>
      <c r="G38" s="307" t="s">
        <v>1577</v>
      </c>
      <c r="H38" s="307"/>
      <c r="I38" s="307"/>
      <c r="J38" s="307"/>
      <c r="K38" s="305"/>
    </row>
    <row r="39" ht="15" customHeight="1">
      <c r="B39" s="308"/>
      <c r="C39" s="309"/>
      <c r="D39" s="307"/>
      <c r="E39" s="311" t="s">
        <v>135</v>
      </c>
      <c r="F39" s="307"/>
      <c r="G39" s="307" t="s">
        <v>1578</v>
      </c>
      <c r="H39" s="307"/>
      <c r="I39" s="307"/>
      <c r="J39" s="307"/>
      <c r="K39" s="305"/>
    </row>
    <row r="40" ht="15" customHeight="1">
      <c r="B40" s="308"/>
      <c r="C40" s="309"/>
      <c r="D40" s="307"/>
      <c r="E40" s="311" t="s">
        <v>1579</v>
      </c>
      <c r="F40" s="307"/>
      <c r="G40" s="307" t="s">
        <v>1580</v>
      </c>
      <c r="H40" s="307"/>
      <c r="I40" s="307"/>
      <c r="J40" s="307"/>
      <c r="K40" s="305"/>
    </row>
    <row r="41" ht="15" customHeight="1">
      <c r="B41" s="308"/>
      <c r="C41" s="309"/>
      <c r="D41" s="307"/>
      <c r="E41" s="311"/>
      <c r="F41" s="307"/>
      <c r="G41" s="307" t="s">
        <v>1581</v>
      </c>
      <c r="H41" s="307"/>
      <c r="I41" s="307"/>
      <c r="J41" s="307"/>
      <c r="K41" s="305"/>
    </row>
    <row r="42" ht="15" customHeight="1">
      <c r="B42" s="308"/>
      <c r="C42" s="309"/>
      <c r="D42" s="307"/>
      <c r="E42" s="311" t="s">
        <v>1582</v>
      </c>
      <c r="F42" s="307"/>
      <c r="G42" s="307" t="s">
        <v>1583</v>
      </c>
      <c r="H42" s="307"/>
      <c r="I42" s="307"/>
      <c r="J42" s="307"/>
      <c r="K42" s="305"/>
    </row>
    <row r="43" ht="15" customHeight="1">
      <c r="B43" s="308"/>
      <c r="C43" s="309"/>
      <c r="D43" s="307"/>
      <c r="E43" s="311" t="s">
        <v>137</v>
      </c>
      <c r="F43" s="307"/>
      <c r="G43" s="307" t="s">
        <v>1584</v>
      </c>
      <c r="H43" s="307"/>
      <c r="I43" s="307"/>
      <c r="J43" s="307"/>
      <c r="K43" s="305"/>
    </row>
    <row r="44" ht="12.75" customHeight="1">
      <c r="B44" s="308"/>
      <c r="C44" s="309"/>
      <c r="D44" s="307"/>
      <c r="E44" s="307"/>
      <c r="F44" s="307"/>
      <c r="G44" s="307"/>
      <c r="H44" s="307"/>
      <c r="I44" s="307"/>
      <c r="J44" s="307"/>
      <c r="K44" s="305"/>
    </row>
    <row r="45" ht="15" customHeight="1">
      <c r="B45" s="308"/>
      <c r="C45" s="309"/>
      <c r="D45" s="307" t="s">
        <v>1585</v>
      </c>
      <c r="E45" s="307"/>
      <c r="F45" s="307"/>
      <c r="G45" s="307"/>
      <c r="H45" s="307"/>
      <c r="I45" s="307"/>
      <c r="J45" s="307"/>
      <c r="K45" s="305"/>
    </row>
    <row r="46" ht="15" customHeight="1">
      <c r="B46" s="308"/>
      <c r="C46" s="309"/>
      <c r="D46" s="309"/>
      <c r="E46" s="307" t="s">
        <v>1586</v>
      </c>
      <c r="F46" s="307"/>
      <c r="G46" s="307"/>
      <c r="H46" s="307"/>
      <c r="I46" s="307"/>
      <c r="J46" s="307"/>
      <c r="K46" s="305"/>
    </row>
    <row r="47" ht="15" customHeight="1">
      <c r="B47" s="308"/>
      <c r="C47" s="309"/>
      <c r="D47" s="309"/>
      <c r="E47" s="307" t="s">
        <v>1587</v>
      </c>
      <c r="F47" s="307"/>
      <c r="G47" s="307"/>
      <c r="H47" s="307"/>
      <c r="I47" s="307"/>
      <c r="J47" s="307"/>
      <c r="K47" s="305"/>
    </row>
    <row r="48" ht="15" customHeight="1">
      <c r="B48" s="308"/>
      <c r="C48" s="309"/>
      <c r="D48" s="309"/>
      <c r="E48" s="307" t="s">
        <v>1588</v>
      </c>
      <c r="F48" s="307"/>
      <c r="G48" s="307"/>
      <c r="H48" s="307"/>
      <c r="I48" s="307"/>
      <c r="J48" s="307"/>
      <c r="K48" s="305"/>
    </row>
    <row r="49" ht="15" customHeight="1">
      <c r="B49" s="308"/>
      <c r="C49" s="309"/>
      <c r="D49" s="307" t="s">
        <v>1589</v>
      </c>
      <c r="E49" s="307"/>
      <c r="F49" s="307"/>
      <c r="G49" s="307"/>
      <c r="H49" s="307"/>
      <c r="I49" s="307"/>
      <c r="J49" s="307"/>
      <c r="K49" s="305"/>
    </row>
    <row r="50" ht="25.5" customHeight="1">
      <c r="B50" s="303"/>
      <c r="C50" s="304" t="s">
        <v>1590</v>
      </c>
      <c r="D50" s="304"/>
      <c r="E50" s="304"/>
      <c r="F50" s="304"/>
      <c r="G50" s="304"/>
      <c r="H50" s="304"/>
      <c r="I50" s="304"/>
      <c r="J50" s="304"/>
      <c r="K50" s="305"/>
    </row>
    <row r="51" ht="5.25" customHeight="1">
      <c r="B51" s="303"/>
      <c r="C51" s="306"/>
      <c r="D51" s="306"/>
      <c r="E51" s="306"/>
      <c r="F51" s="306"/>
      <c r="G51" s="306"/>
      <c r="H51" s="306"/>
      <c r="I51" s="306"/>
      <c r="J51" s="306"/>
      <c r="K51" s="305"/>
    </row>
    <row r="52" ht="15" customHeight="1">
      <c r="B52" s="303"/>
      <c r="C52" s="307" t="s">
        <v>1591</v>
      </c>
      <c r="D52" s="307"/>
      <c r="E52" s="307"/>
      <c r="F52" s="307"/>
      <c r="G52" s="307"/>
      <c r="H52" s="307"/>
      <c r="I52" s="307"/>
      <c r="J52" s="307"/>
      <c r="K52" s="305"/>
    </row>
    <row r="53" ht="15" customHeight="1">
      <c r="B53" s="303"/>
      <c r="C53" s="307" t="s">
        <v>1592</v>
      </c>
      <c r="D53" s="307"/>
      <c r="E53" s="307"/>
      <c r="F53" s="307"/>
      <c r="G53" s="307"/>
      <c r="H53" s="307"/>
      <c r="I53" s="307"/>
      <c r="J53" s="307"/>
      <c r="K53" s="305"/>
    </row>
    <row r="54" ht="12.75" customHeight="1">
      <c r="B54" s="303"/>
      <c r="C54" s="307"/>
      <c r="D54" s="307"/>
      <c r="E54" s="307"/>
      <c r="F54" s="307"/>
      <c r="G54" s="307"/>
      <c r="H54" s="307"/>
      <c r="I54" s="307"/>
      <c r="J54" s="307"/>
      <c r="K54" s="305"/>
    </row>
    <row r="55" ht="15" customHeight="1">
      <c r="B55" s="303"/>
      <c r="C55" s="307" t="s">
        <v>1593</v>
      </c>
      <c r="D55" s="307"/>
      <c r="E55" s="307"/>
      <c r="F55" s="307"/>
      <c r="G55" s="307"/>
      <c r="H55" s="307"/>
      <c r="I55" s="307"/>
      <c r="J55" s="307"/>
      <c r="K55" s="305"/>
    </row>
    <row r="56" ht="15" customHeight="1">
      <c r="B56" s="303"/>
      <c r="C56" s="309"/>
      <c r="D56" s="307" t="s">
        <v>1594</v>
      </c>
      <c r="E56" s="307"/>
      <c r="F56" s="307"/>
      <c r="G56" s="307"/>
      <c r="H56" s="307"/>
      <c r="I56" s="307"/>
      <c r="J56" s="307"/>
      <c r="K56" s="305"/>
    </row>
    <row r="57" ht="15" customHeight="1">
      <c r="B57" s="303"/>
      <c r="C57" s="309"/>
      <c r="D57" s="307" t="s">
        <v>1595</v>
      </c>
      <c r="E57" s="307"/>
      <c r="F57" s="307"/>
      <c r="G57" s="307"/>
      <c r="H57" s="307"/>
      <c r="I57" s="307"/>
      <c r="J57" s="307"/>
      <c r="K57" s="305"/>
    </row>
    <row r="58" ht="15" customHeight="1">
      <c r="B58" s="303"/>
      <c r="C58" s="309"/>
      <c r="D58" s="307" t="s">
        <v>1596</v>
      </c>
      <c r="E58" s="307"/>
      <c r="F58" s="307"/>
      <c r="G58" s="307"/>
      <c r="H58" s="307"/>
      <c r="I58" s="307"/>
      <c r="J58" s="307"/>
      <c r="K58" s="305"/>
    </row>
    <row r="59" ht="15" customHeight="1">
      <c r="B59" s="303"/>
      <c r="C59" s="309"/>
      <c r="D59" s="307" t="s">
        <v>1597</v>
      </c>
      <c r="E59" s="307"/>
      <c r="F59" s="307"/>
      <c r="G59" s="307"/>
      <c r="H59" s="307"/>
      <c r="I59" s="307"/>
      <c r="J59" s="307"/>
      <c r="K59" s="305"/>
    </row>
    <row r="60" ht="15" customHeight="1">
      <c r="B60" s="303"/>
      <c r="C60" s="309"/>
      <c r="D60" s="312" t="s">
        <v>1598</v>
      </c>
      <c r="E60" s="312"/>
      <c r="F60" s="312"/>
      <c r="G60" s="312"/>
      <c r="H60" s="312"/>
      <c r="I60" s="312"/>
      <c r="J60" s="312"/>
      <c r="K60" s="305"/>
    </row>
    <row r="61" ht="15" customHeight="1">
      <c r="B61" s="303"/>
      <c r="C61" s="309"/>
      <c r="D61" s="307" t="s">
        <v>1599</v>
      </c>
      <c r="E61" s="307"/>
      <c r="F61" s="307"/>
      <c r="G61" s="307"/>
      <c r="H61" s="307"/>
      <c r="I61" s="307"/>
      <c r="J61" s="307"/>
      <c r="K61" s="305"/>
    </row>
    <row r="62" ht="12.75" customHeight="1">
      <c r="B62" s="303"/>
      <c r="C62" s="309"/>
      <c r="D62" s="309"/>
      <c r="E62" s="313"/>
      <c r="F62" s="309"/>
      <c r="G62" s="309"/>
      <c r="H62" s="309"/>
      <c r="I62" s="309"/>
      <c r="J62" s="309"/>
      <c r="K62" s="305"/>
    </row>
    <row r="63" ht="15" customHeight="1">
      <c r="B63" s="303"/>
      <c r="C63" s="309"/>
      <c r="D63" s="307" t="s">
        <v>1600</v>
      </c>
      <c r="E63" s="307"/>
      <c r="F63" s="307"/>
      <c r="G63" s="307"/>
      <c r="H63" s="307"/>
      <c r="I63" s="307"/>
      <c r="J63" s="307"/>
      <c r="K63" s="305"/>
    </row>
    <row r="64" ht="15" customHeight="1">
      <c r="B64" s="303"/>
      <c r="C64" s="309"/>
      <c r="D64" s="312" t="s">
        <v>1601</v>
      </c>
      <c r="E64" s="312"/>
      <c r="F64" s="312"/>
      <c r="G64" s="312"/>
      <c r="H64" s="312"/>
      <c r="I64" s="312"/>
      <c r="J64" s="312"/>
      <c r="K64" s="305"/>
    </row>
    <row r="65" ht="15" customHeight="1">
      <c r="B65" s="303"/>
      <c r="C65" s="309"/>
      <c r="D65" s="307" t="s">
        <v>1602</v>
      </c>
      <c r="E65" s="307"/>
      <c r="F65" s="307"/>
      <c r="G65" s="307"/>
      <c r="H65" s="307"/>
      <c r="I65" s="307"/>
      <c r="J65" s="307"/>
      <c r="K65" s="305"/>
    </row>
    <row r="66" ht="15" customHeight="1">
      <c r="B66" s="303"/>
      <c r="C66" s="309"/>
      <c r="D66" s="307" t="s">
        <v>1603</v>
      </c>
      <c r="E66" s="307"/>
      <c r="F66" s="307"/>
      <c r="G66" s="307"/>
      <c r="H66" s="307"/>
      <c r="I66" s="307"/>
      <c r="J66" s="307"/>
      <c r="K66" s="305"/>
    </row>
    <row r="67" ht="15" customHeight="1">
      <c r="B67" s="303"/>
      <c r="C67" s="309"/>
      <c r="D67" s="307" t="s">
        <v>1604</v>
      </c>
      <c r="E67" s="307"/>
      <c r="F67" s="307"/>
      <c r="G67" s="307"/>
      <c r="H67" s="307"/>
      <c r="I67" s="307"/>
      <c r="J67" s="307"/>
      <c r="K67" s="305"/>
    </row>
    <row r="68" ht="15" customHeight="1">
      <c r="B68" s="303"/>
      <c r="C68" s="309"/>
      <c r="D68" s="307" t="s">
        <v>1605</v>
      </c>
      <c r="E68" s="307"/>
      <c r="F68" s="307"/>
      <c r="G68" s="307"/>
      <c r="H68" s="307"/>
      <c r="I68" s="307"/>
      <c r="J68" s="307"/>
      <c r="K68" s="305"/>
    </row>
    <row r="69" ht="12.75" customHeight="1">
      <c r="B69" s="314"/>
      <c r="C69" s="315"/>
      <c r="D69" s="315"/>
      <c r="E69" s="315"/>
      <c r="F69" s="315"/>
      <c r="G69" s="315"/>
      <c r="H69" s="315"/>
      <c r="I69" s="315"/>
      <c r="J69" s="315"/>
      <c r="K69" s="316"/>
    </row>
    <row r="70" ht="18.75" customHeight="1">
      <c r="B70" s="317"/>
      <c r="C70" s="317"/>
      <c r="D70" s="317"/>
      <c r="E70" s="317"/>
      <c r="F70" s="317"/>
      <c r="G70" s="317"/>
      <c r="H70" s="317"/>
      <c r="I70" s="317"/>
      <c r="J70" s="317"/>
      <c r="K70" s="318"/>
    </row>
    <row r="71" ht="18.75" customHeight="1">
      <c r="B71" s="318"/>
      <c r="C71" s="318"/>
      <c r="D71" s="318"/>
      <c r="E71" s="318"/>
      <c r="F71" s="318"/>
      <c r="G71" s="318"/>
      <c r="H71" s="318"/>
      <c r="I71" s="318"/>
      <c r="J71" s="318"/>
      <c r="K71" s="318"/>
    </row>
    <row r="72" ht="7.5" customHeight="1">
      <c r="B72" s="319"/>
      <c r="C72" s="320"/>
      <c r="D72" s="320"/>
      <c r="E72" s="320"/>
      <c r="F72" s="320"/>
      <c r="G72" s="320"/>
      <c r="H72" s="320"/>
      <c r="I72" s="320"/>
      <c r="J72" s="320"/>
      <c r="K72" s="321"/>
    </row>
    <row r="73" ht="45" customHeight="1">
      <c r="B73" s="322"/>
      <c r="C73" s="323" t="s">
        <v>98</v>
      </c>
      <c r="D73" s="323"/>
      <c r="E73" s="323"/>
      <c r="F73" s="323"/>
      <c r="G73" s="323"/>
      <c r="H73" s="323"/>
      <c r="I73" s="323"/>
      <c r="J73" s="323"/>
      <c r="K73" s="324"/>
    </row>
    <row r="74" ht="17.25" customHeight="1">
      <c r="B74" s="322"/>
      <c r="C74" s="325" t="s">
        <v>1606</v>
      </c>
      <c r="D74" s="325"/>
      <c r="E74" s="325"/>
      <c r="F74" s="325" t="s">
        <v>1607</v>
      </c>
      <c r="G74" s="326"/>
      <c r="H74" s="325" t="s">
        <v>133</v>
      </c>
      <c r="I74" s="325" t="s">
        <v>60</v>
      </c>
      <c r="J74" s="325" t="s">
        <v>1608</v>
      </c>
      <c r="K74" s="324"/>
    </row>
    <row r="75" ht="17.25" customHeight="1">
      <c r="B75" s="322"/>
      <c r="C75" s="327" t="s">
        <v>1609</v>
      </c>
      <c r="D75" s="327"/>
      <c r="E75" s="327"/>
      <c r="F75" s="328" t="s">
        <v>1610</v>
      </c>
      <c r="G75" s="329"/>
      <c r="H75" s="327"/>
      <c r="I75" s="327"/>
      <c r="J75" s="327" t="s">
        <v>1611</v>
      </c>
      <c r="K75" s="324"/>
    </row>
    <row r="76" ht="5.25" customHeight="1">
      <c r="B76" s="322"/>
      <c r="C76" s="330"/>
      <c r="D76" s="330"/>
      <c r="E76" s="330"/>
      <c r="F76" s="330"/>
      <c r="G76" s="331"/>
      <c r="H76" s="330"/>
      <c r="I76" s="330"/>
      <c r="J76" s="330"/>
      <c r="K76" s="324"/>
    </row>
    <row r="77" ht="15" customHeight="1">
      <c r="B77" s="322"/>
      <c r="C77" s="311" t="s">
        <v>56</v>
      </c>
      <c r="D77" s="330"/>
      <c r="E77" s="330"/>
      <c r="F77" s="332" t="s">
        <v>1612</v>
      </c>
      <c r="G77" s="331"/>
      <c r="H77" s="311" t="s">
        <v>1613</v>
      </c>
      <c r="I77" s="311" t="s">
        <v>1614</v>
      </c>
      <c r="J77" s="311">
        <v>20</v>
      </c>
      <c r="K77" s="324"/>
    </row>
    <row r="78" ht="15" customHeight="1">
      <c r="B78" s="322"/>
      <c r="C78" s="311" t="s">
        <v>1615</v>
      </c>
      <c r="D78" s="311"/>
      <c r="E78" s="311"/>
      <c r="F78" s="332" t="s">
        <v>1612</v>
      </c>
      <c r="G78" s="331"/>
      <c r="H78" s="311" t="s">
        <v>1616</v>
      </c>
      <c r="I78" s="311" t="s">
        <v>1614</v>
      </c>
      <c r="J78" s="311">
        <v>120</v>
      </c>
      <c r="K78" s="324"/>
    </row>
    <row r="79" ht="15" customHeight="1">
      <c r="B79" s="333"/>
      <c r="C79" s="311" t="s">
        <v>1617</v>
      </c>
      <c r="D79" s="311"/>
      <c r="E79" s="311"/>
      <c r="F79" s="332" t="s">
        <v>1618</v>
      </c>
      <c r="G79" s="331"/>
      <c r="H79" s="311" t="s">
        <v>1619</v>
      </c>
      <c r="I79" s="311" t="s">
        <v>1614</v>
      </c>
      <c r="J79" s="311">
        <v>50</v>
      </c>
      <c r="K79" s="324"/>
    </row>
    <row r="80" ht="15" customHeight="1">
      <c r="B80" s="333"/>
      <c r="C80" s="311" t="s">
        <v>1620</v>
      </c>
      <c r="D80" s="311"/>
      <c r="E80" s="311"/>
      <c r="F80" s="332" t="s">
        <v>1612</v>
      </c>
      <c r="G80" s="331"/>
      <c r="H80" s="311" t="s">
        <v>1621</v>
      </c>
      <c r="I80" s="311" t="s">
        <v>1622</v>
      </c>
      <c r="J80" s="311"/>
      <c r="K80" s="324"/>
    </row>
    <row r="81" ht="15" customHeight="1">
      <c r="B81" s="333"/>
      <c r="C81" s="334" t="s">
        <v>1623</v>
      </c>
      <c r="D81" s="334"/>
      <c r="E81" s="334"/>
      <c r="F81" s="335" t="s">
        <v>1618</v>
      </c>
      <c r="G81" s="334"/>
      <c r="H81" s="334" t="s">
        <v>1624</v>
      </c>
      <c r="I81" s="334" t="s">
        <v>1614</v>
      </c>
      <c r="J81" s="334">
        <v>15</v>
      </c>
      <c r="K81" s="324"/>
    </row>
    <row r="82" ht="15" customHeight="1">
      <c r="B82" s="333"/>
      <c r="C82" s="334" t="s">
        <v>1625</v>
      </c>
      <c r="D82" s="334"/>
      <c r="E82" s="334"/>
      <c r="F82" s="335" t="s">
        <v>1618</v>
      </c>
      <c r="G82" s="334"/>
      <c r="H82" s="334" t="s">
        <v>1626</v>
      </c>
      <c r="I82" s="334" t="s">
        <v>1614</v>
      </c>
      <c r="J82" s="334">
        <v>15</v>
      </c>
      <c r="K82" s="324"/>
    </row>
    <row r="83" ht="15" customHeight="1">
      <c r="B83" s="333"/>
      <c r="C83" s="334" t="s">
        <v>1627</v>
      </c>
      <c r="D83" s="334"/>
      <c r="E83" s="334"/>
      <c r="F83" s="335" t="s">
        <v>1618</v>
      </c>
      <c r="G83" s="334"/>
      <c r="H83" s="334" t="s">
        <v>1628</v>
      </c>
      <c r="I83" s="334" t="s">
        <v>1614</v>
      </c>
      <c r="J83" s="334">
        <v>20</v>
      </c>
      <c r="K83" s="324"/>
    </row>
    <row r="84" ht="15" customHeight="1">
      <c r="B84" s="333"/>
      <c r="C84" s="334" t="s">
        <v>1629</v>
      </c>
      <c r="D84" s="334"/>
      <c r="E84" s="334"/>
      <c r="F84" s="335" t="s">
        <v>1618</v>
      </c>
      <c r="G84" s="334"/>
      <c r="H84" s="334" t="s">
        <v>1630</v>
      </c>
      <c r="I84" s="334" t="s">
        <v>1614</v>
      </c>
      <c r="J84" s="334">
        <v>20</v>
      </c>
      <c r="K84" s="324"/>
    </row>
    <row r="85" ht="15" customHeight="1">
      <c r="B85" s="333"/>
      <c r="C85" s="311" t="s">
        <v>1631</v>
      </c>
      <c r="D85" s="311"/>
      <c r="E85" s="311"/>
      <c r="F85" s="332" t="s">
        <v>1618</v>
      </c>
      <c r="G85" s="331"/>
      <c r="H85" s="311" t="s">
        <v>1632</v>
      </c>
      <c r="I85" s="311" t="s">
        <v>1614</v>
      </c>
      <c r="J85" s="311">
        <v>50</v>
      </c>
      <c r="K85" s="324"/>
    </row>
    <row r="86" ht="15" customHeight="1">
      <c r="B86" s="333"/>
      <c r="C86" s="311" t="s">
        <v>1633</v>
      </c>
      <c r="D86" s="311"/>
      <c r="E86" s="311"/>
      <c r="F86" s="332" t="s">
        <v>1618</v>
      </c>
      <c r="G86" s="331"/>
      <c r="H86" s="311" t="s">
        <v>1634</v>
      </c>
      <c r="I86" s="311" t="s">
        <v>1614</v>
      </c>
      <c r="J86" s="311">
        <v>20</v>
      </c>
      <c r="K86" s="324"/>
    </row>
    <row r="87" ht="15" customHeight="1">
      <c r="B87" s="333"/>
      <c r="C87" s="311" t="s">
        <v>1635</v>
      </c>
      <c r="D87" s="311"/>
      <c r="E87" s="311"/>
      <c r="F87" s="332" t="s">
        <v>1618</v>
      </c>
      <c r="G87" s="331"/>
      <c r="H87" s="311" t="s">
        <v>1636</v>
      </c>
      <c r="I87" s="311" t="s">
        <v>1614</v>
      </c>
      <c r="J87" s="311">
        <v>20</v>
      </c>
      <c r="K87" s="324"/>
    </row>
    <row r="88" ht="15" customHeight="1">
      <c r="B88" s="333"/>
      <c r="C88" s="311" t="s">
        <v>1637</v>
      </c>
      <c r="D88" s="311"/>
      <c r="E88" s="311"/>
      <c r="F88" s="332" t="s">
        <v>1618</v>
      </c>
      <c r="G88" s="331"/>
      <c r="H88" s="311" t="s">
        <v>1638</v>
      </c>
      <c r="I88" s="311" t="s">
        <v>1614</v>
      </c>
      <c r="J88" s="311">
        <v>50</v>
      </c>
      <c r="K88" s="324"/>
    </row>
    <row r="89" ht="15" customHeight="1">
      <c r="B89" s="333"/>
      <c r="C89" s="311" t="s">
        <v>1639</v>
      </c>
      <c r="D89" s="311"/>
      <c r="E89" s="311"/>
      <c r="F89" s="332" t="s">
        <v>1618</v>
      </c>
      <c r="G89" s="331"/>
      <c r="H89" s="311" t="s">
        <v>1639</v>
      </c>
      <c r="I89" s="311" t="s">
        <v>1614</v>
      </c>
      <c r="J89" s="311">
        <v>50</v>
      </c>
      <c r="K89" s="324"/>
    </row>
    <row r="90" ht="15" customHeight="1">
      <c r="B90" s="333"/>
      <c r="C90" s="311" t="s">
        <v>138</v>
      </c>
      <c r="D90" s="311"/>
      <c r="E90" s="311"/>
      <c r="F90" s="332" t="s">
        <v>1618</v>
      </c>
      <c r="G90" s="331"/>
      <c r="H90" s="311" t="s">
        <v>1640</v>
      </c>
      <c r="I90" s="311" t="s">
        <v>1614</v>
      </c>
      <c r="J90" s="311">
        <v>255</v>
      </c>
      <c r="K90" s="324"/>
    </row>
    <row r="91" ht="15" customHeight="1">
      <c r="B91" s="333"/>
      <c r="C91" s="311" t="s">
        <v>1641</v>
      </c>
      <c r="D91" s="311"/>
      <c r="E91" s="311"/>
      <c r="F91" s="332" t="s">
        <v>1612</v>
      </c>
      <c r="G91" s="331"/>
      <c r="H91" s="311" t="s">
        <v>1642</v>
      </c>
      <c r="I91" s="311" t="s">
        <v>1643</v>
      </c>
      <c r="J91" s="311"/>
      <c r="K91" s="324"/>
    </row>
    <row r="92" ht="15" customHeight="1">
      <c r="B92" s="333"/>
      <c r="C92" s="311" t="s">
        <v>1644</v>
      </c>
      <c r="D92" s="311"/>
      <c r="E92" s="311"/>
      <c r="F92" s="332" t="s">
        <v>1612</v>
      </c>
      <c r="G92" s="331"/>
      <c r="H92" s="311" t="s">
        <v>1645</v>
      </c>
      <c r="I92" s="311" t="s">
        <v>1646</v>
      </c>
      <c r="J92" s="311"/>
      <c r="K92" s="324"/>
    </row>
    <row r="93" ht="15" customHeight="1">
      <c r="B93" s="333"/>
      <c r="C93" s="311" t="s">
        <v>1647</v>
      </c>
      <c r="D93" s="311"/>
      <c r="E93" s="311"/>
      <c r="F93" s="332" t="s">
        <v>1612</v>
      </c>
      <c r="G93" s="331"/>
      <c r="H93" s="311" t="s">
        <v>1647</v>
      </c>
      <c r="I93" s="311" t="s">
        <v>1646</v>
      </c>
      <c r="J93" s="311"/>
      <c r="K93" s="324"/>
    </row>
    <row r="94" ht="15" customHeight="1">
      <c r="B94" s="333"/>
      <c r="C94" s="311" t="s">
        <v>41</v>
      </c>
      <c r="D94" s="311"/>
      <c r="E94" s="311"/>
      <c r="F94" s="332" t="s">
        <v>1612</v>
      </c>
      <c r="G94" s="331"/>
      <c r="H94" s="311" t="s">
        <v>1648</v>
      </c>
      <c r="I94" s="311" t="s">
        <v>1646</v>
      </c>
      <c r="J94" s="311"/>
      <c r="K94" s="324"/>
    </row>
    <row r="95" ht="15" customHeight="1">
      <c r="B95" s="333"/>
      <c r="C95" s="311" t="s">
        <v>51</v>
      </c>
      <c r="D95" s="311"/>
      <c r="E95" s="311"/>
      <c r="F95" s="332" t="s">
        <v>1612</v>
      </c>
      <c r="G95" s="331"/>
      <c r="H95" s="311" t="s">
        <v>1649</v>
      </c>
      <c r="I95" s="311" t="s">
        <v>1646</v>
      </c>
      <c r="J95" s="311"/>
      <c r="K95" s="324"/>
    </row>
    <row r="96" ht="15" customHeight="1">
      <c r="B96" s="336"/>
      <c r="C96" s="337"/>
      <c r="D96" s="337"/>
      <c r="E96" s="337"/>
      <c r="F96" s="337"/>
      <c r="G96" s="337"/>
      <c r="H96" s="337"/>
      <c r="I96" s="337"/>
      <c r="J96" s="337"/>
      <c r="K96" s="338"/>
    </row>
    <row r="97" ht="18.75" customHeight="1">
      <c r="B97" s="339"/>
      <c r="C97" s="340"/>
      <c r="D97" s="340"/>
      <c r="E97" s="340"/>
      <c r="F97" s="340"/>
      <c r="G97" s="340"/>
      <c r="H97" s="340"/>
      <c r="I97" s="340"/>
      <c r="J97" s="340"/>
      <c r="K97" s="339"/>
    </row>
    <row r="98" ht="18.75" customHeight="1">
      <c r="B98" s="318"/>
      <c r="C98" s="318"/>
      <c r="D98" s="318"/>
      <c r="E98" s="318"/>
      <c r="F98" s="318"/>
      <c r="G98" s="318"/>
      <c r="H98" s="318"/>
      <c r="I98" s="318"/>
      <c r="J98" s="318"/>
      <c r="K98" s="318"/>
    </row>
    <row r="99" ht="7.5" customHeight="1">
      <c r="B99" s="319"/>
      <c r="C99" s="320"/>
      <c r="D99" s="320"/>
      <c r="E99" s="320"/>
      <c r="F99" s="320"/>
      <c r="G99" s="320"/>
      <c r="H99" s="320"/>
      <c r="I99" s="320"/>
      <c r="J99" s="320"/>
      <c r="K99" s="321"/>
    </row>
    <row r="100" ht="45" customHeight="1">
      <c r="B100" s="322"/>
      <c r="C100" s="323" t="s">
        <v>1650</v>
      </c>
      <c r="D100" s="323"/>
      <c r="E100" s="323"/>
      <c r="F100" s="323"/>
      <c r="G100" s="323"/>
      <c r="H100" s="323"/>
      <c r="I100" s="323"/>
      <c r="J100" s="323"/>
      <c r="K100" s="324"/>
    </row>
    <row r="101" ht="17.25" customHeight="1">
      <c r="B101" s="322"/>
      <c r="C101" s="325" t="s">
        <v>1606</v>
      </c>
      <c r="D101" s="325"/>
      <c r="E101" s="325"/>
      <c r="F101" s="325" t="s">
        <v>1607</v>
      </c>
      <c r="G101" s="326"/>
      <c r="H101" s="325" t="s">
        <v>133</v>
      </c>
      <c r="I101" s="325" t="s">
        <v>60</v>
      </c>
      <c r="J101" s="325" t="s">
        <v>1608</v>
      </c>
      <c r="K101" s="324"/>
    </row>
    <row r="102" ht="17.25" customHeight="1">
      <c r="B102" s="322"/>
      <c r="C102" s="327" t="s">
        <v>1609</v>
      </c>
      <c r="D102" s="327"/>
      <c r="E102" s="327"/>
      <c r="F102" s="328" t="s">
        <v>1610</v>
      </c>
      <c r="G102" s="329"/>
      <c r="H102" s="327"/>
      <c r="I102" s="327"/>
      <c r="J102" s="327" t="s">
        <v>1611</v>
      </c>
      <c r="K102" s="324"/>
    </row>
    <row r="103" ht="5.25" customHeight="1">
      <c r="B103" s="322"/>
      <c r="C103" s="325"/>
      <c r="D103" s="325"/>
      <c r="E103" s="325"/>
      <c r="F103" s="325"/>
      <c r="G103" s="341"/>
      <c r="H103" s="325"/>
      <c r="I103" s="325"/>
      <c r="J103" s="325"/>
      <c r="K103" s="324"/>
    </row>
    <row r="104" ht="15" customHeight="1">
      <c r="B104" s="322"/>
      <c r="C104" s="311" t="s">
        <v>56</v>
      </c>
      <c r="D104" s="330"/>
      <c r="E104" s="330"/>
      <c r="F104" s="332" t="s">
        <v>1612</v>
      </c>
      <c r="G104" s="341"/>
      <c r="H104" s="311" t="s">
        <v>1651</v>
      </c>
      <c r="I104" s="311" t="s">
        <v>1614</v>
      </c>
      <c r="J104" s="311">
        <v>20</v>
      </c>
      <c r="K104" s="324"/>
    </row>
    <row r="105" ht="15" customHeight="1">
      <c r="B105" s="322"/>
      <c r="C105" s="311" t="s">
        <v>1615</v>
      </c>
      <c r="D105" s="311"/>
      <c r="E105" s="311"/>
      <c r="F105" s="332" t="s">
        <v>1612</v>
      </c>
      <c r="G105" s="311"/>
      <c r="H105" s="311" t="s">
        <v>1651</v>
      </c>
      <c r="I105" s="311" t="s">
        <v>1614</v>
      </c>
      <c r="J105" s="311">
        <v>120</v>
      </c>
      <c r="K105" s="324"/>
    </row>
    <row r="106" ht="15" customHeight="1">
      <c r="B106" s="333"/>
      <c r="C106" s="311" t="s">
        <v>1617</v>
      </c>
      <c r="D106" s="311"/>
      <c r="E106" s="311"/>
      <c r="F106" s="332" t="s">
        <v>1618</v>
      </c>
      <c r="G106" s="311"/>
      <c r="H106" s="311" t="s">
        <v>1651</v>
      </c>
      <c r="I106" s="311" t="s">
        <v>1614</v>
      </c>
      <c r="J106" s="311">
        <v>50</v>
      </c>
      <c r="K106" s="324"/>
    </row>
    <row r="107" ht="15" customHeight="1">
      <c r="B107" s="333"/>
      <c r="C107" s="311" t="s">
        <v>1620</v>
      </c>
      <c r="D107" s="311"/>
      <c r="E107" s="311"/>
      <c r="F107" s="332" t="s">
        <v>1612</v>
      </c>
      <c r="G107" s="311"/>
      <c r="H107" s="311" t="s">
        <v>1651</v>
      </c>
      <c r="I107" s="311" t="s">
        <v>1622</v>
      </c>
      <c r="J107" s="311"/>
      <c r="K107" s="324"/>
    </row>
    <row r="108" ht="15" customHeight="1">
      <c r="B108" s="333"/>
      <c r="C108" s="311" t="s">
        <v>1631</v>
      </c>
      <c r="D108" s="311"/>
      <c r="E108" s="311"/>
      <c r="F108" s="332" t="s">
        <v>1618</v>
      </c>
      <c r="G108" s="311"/>
      <c r="H108" s="311" t="s">
        <v>1651</v>
      </c>
      <c r="I108" s="311" t="s">
        <v>1614</v>
      </c>
      <c r="J108" s="311">
        <v>50</v>
      </c>
      <c r="K108" s="324"/>
    </row>
    <row r="109" ht="15" customHeight="1">
      <c r="B109" s="333"/>
      <c r="C109" s="311" t="s">
        <v>1639</v>
      </c>
      <c r="D109" s="311"/>
      <c r="E109" s="311"/>
      <c r="F109" s="332" t="s">
        <v>1618</v>
      </c>
      <c r="G109" s="311"/>
      <c r="H109" s="311" t="s">
        <v>1651</v>
      </c>
      <c r="I109" s="311" t="s">
        <v>1614</v>
      </c>
      <c r="J109" s="311">
        <v>50</v>
      </c>
      <c r="K109" s="324"/>
    </row>
    <row r="110" ht="15" customHeight="1">
      <c r="B110" s="333"/>
      <c r="C110" s="311" t="s">
        <v>1637</v>
      </c>
      <c r="D110" s="311"/>
      <c r="E110" s="311"/>
      <c r="F110" s="332" t="s">
        <v>1618</v>
      </c>
      <c r="G110" s="311"/>
      <c r="H110" s="311" t="s">
        <v>1651</v>
      </c>
      <c r="I110" s="311" t="s">
        <v>1614</v>
      </c>
      <c r="J110" s="311">
        <v>50</v>
      </c>
      <c r="K110" s="324"/>
    </row>
    <row r="111" ht="15" customHeight="1">
      <c r="B111" s="333"/>
      <c r="C111" s="311" t="s">
        <v>56</v>
      </c>
      <c r="D111" s="311"/>
      <c r="E111" s="311"/>
      <c r="F111" s="332" t="s">
        <v>1612</v>
      </c>
      <c r="G111" s="311"/>
      <c r="H111" s="311" t="s">
        <v>1652</v>
      </c>
      <c r="I111" s="311" t="s">
        <v>1614</v>
      </c>
      <c r="J111" s="311">
        <v>20</v>
      </c>
      <c r="K111" s="324"/>
    </row>
    <row r="112" ht="15" customHeight="1">
      <c r="B112" s="333"/>
      <c r="C112" s="311" t="s">
        <v>1653</v>
      </c>
      <c r="D112" s="311"/>
      <c r="E112" s="311"/>
      <c r="F112" s="332" t="s">
        <v>1612</v>
      </c>
      <c r="G112" s="311"/>
      <c r="H112" s="311" t="s">
        <v>1654</v>
      </c>
      <c r="I112" s="311" t="s">
        <v>1614</v>
      </c>
      <c r="J112" s="311">
        <v>120</v>
      </c>
      <c r="K112" s="324"/>
    </row>
    <row r="113" ht="15" customHeight="1">
      <c r="B113" s="333"/>
      <c r="C113" s="311" t="s">
        <v>41</v>
      </c>
      <c r="D113" s="311"/>
      <c r="E113" s="311"/>
      <c r="F113" s="332" t="s">
        <v>1612</v>
      </c>
      <c r="G113" s="311"/>
      <c r="H113" s="311" t="s">
        <v>1655</v>
      </c>
      <c r="I113" s="311" t="s">
        <v>1646</v>
      </c>
      <c r="J113" s="311"/>
      <c r="K113" s="324"/>
    </row>
    <row r="114" ht="15" customHeight="1">
      <c r="B114" s="333"/>
      <c r="C114" s="311" t="s">
        <v>51</v>
      </c>
      <c r="D114" s="311"/>
      <c r="E114" s="311"/>
      <c r="F114" s="332" t="s">
        <v>1612</v>
      </c>
      <c r="G114" s="311"/>
      <c r="H114" s="311" t="s">
        <v>1656</v>
      </c>
      <c r="I114" s="311" t="s">
        <v>1646</v>
      </c>
      <c r="J114" s="311"/>
      <c r="K114" s="324"/>
    </row>
    <row r="115" ht="15" customHeight="1">
      <c r="B115" s="333"/>
      <c r="C115" s="311" t="s">
        <v>60</v>
      </c>
      <c r="D115" s="311"/>
      <c r="E115" s="311"/>
      <c r="F115" s="332" t="s">
        <v>1612</v>
      </c>
      <c r="G115" s="311"/>
      <c r="H115" s="311" t="s">
        <v>1657</v>
      </c>
      <c r="I115" s="311" t="s">
        <v>1658</v>
      </c>
      <c r="J115" s="311"/>
      <c r="K115" s="324"/>
    </row>
    <row r="116" ht="15" customHeight="1">
      <c r="B116" s="336"/>
      <c r="C116" s="342"/>
      <c r="D116" s="342"/>
      <c r="E116" s="342"/>
      <c r="F116" s="342"/>
      <c r="G116" s="342"/>
      <c r="H116" s="342"/>
      <c r="I116" s="342"/>
      <c r="J116" s="342"/>
      <c r="K116" s="338"/>
    </row>
    <row r="117" ht="18.75" customHeight="1">
      <c r="B117" s="343"/>
      <c r="C117" s="307"/>
      <c r="D117" s="307"/>
      <c r="E117" s="307"/>
      <c r="F117" s="344"/>
      <c r="G117" s="307"/>
      <c r="H117" s="307"/>
      <c r="I117" s="307"/>
      <c r="J117" s="307"/>
      <c r="K117" s="343"/>
    </row>
    <row r="118" ht="18.75" customHeight="1">
      <c r="B118" s="318"/>
      <c r="C118" s="318"/>
      <c r="D118" s="318"/>
      <c r="E118" s="318"/>
      <c r="F118" s="318"/>
      <c r="G118" s="318"/>
      <c r="H118" s="318"/>
      <c r="I118" s="318"/>
      <c r="J118" s="318"/>
      <c r="K118" s="318"/>
    </row>
    <row r="119" ht="7.5" customHeight="1">
      <c r="B119" s="345"/>
      <c r="C119" s="346"/>
      <c r="D119" s="346"/>
      <c r="E119" s="346"/>
      <c r="F119" s="346"/>
      <c r="G119" s="346"/>
      <c r="H119" s="346"/>
      <c r="I119" s="346"/>
      <c r="J119" s="346"/>
      <c r="K119" s="347"/>
    </row>
    <row r="120" ht="45" customHeight="1">
      <c r="B120" s="348"/>
      <c r="C120" s="301" t="s">
        <v>1659</v>
      </c>
      <c r="D120" s="301"/>
      <c r="E120" s="301"/>
      <c r="F120" s="301"/>
      <c r="G120" s="301"/>
      <c r="H120" s="301"/>
      <c r="I120" s="301"/>
      <c r="J120" s="301"/>
      <c r="K120" s="349"/>
    </row>
    <row r="121" ht="17.25" customHeight="1">
      <c r="B121" s="350"/>
      <c r="C121" s="325" t="s">
        <v>1606</v>
      </c>
      <c r="D121" s="325"/>
      <c r="E121" s="325"/>
      <c r="F121" s="325" t="s">
        <v>1607</v>
      </c>
      <c r="G121" s="326"/>
      <c r="H121" s="325" t="s">
        <v>133</v>
      </c>
      <c r="I121" s="325" t="s">
        <v>60</v>
      </c>
      <c r="J121" s="325" t="s">
        <v>1608</v>
      </c>
      <c r="K121" s="351"/>
    </row>
    <row r="122" ht="17.25" customHeight="1">
      <c r="B122" s="350"/>
      <c r="C122" s="327" t="s">
        <v>1609</v>
      </c>
      <c r="D122" s="327"/>
      <c r="E122" s="327"/>
      <c r="F122" s="328" t="s">
        <v>1610</v>
      </c>
      <c r="G122" s="329"/>
      <c r="H122" s="327"/>
      <c r="I122" s="327"/>
      <c r="J122" s="327" t="s">
        <v>1611</v>
      </c>
      <c r="K122" s="351"/>
    </row>
    <row r="123" ht="5.25" customHeight="1">
      <c r="B123" s="352"/>
      <c r="C123" s="330"/>
      <c r="D123" s="330"/>
      <c r="E123" s="330"/>
      <c r="F123" s="330"/>
      <c r="G123" s="311"/>
      <c r="H123" s="330"/>
      <c r="I123" s="330"/>
      <c r="J123" s="330"/>
      <c r="K123" s="353"/>
    </row>
    <row r="124" ht="15" customHeight="1">
      <c r="B124" s="352"/>
      <c r="C124" s="311" t="s">
        <v>1615</v>
      </c>
      <c r="D124" s="330"/>
      <c r="E124" s="330"/>
      <c r="F124" s="332" t="s">
        <v>1612</v>
      </c>
      <c r="G124" s="311"/>
      <c r="H124" s="311" t="s">
        <v>1651</v>
      </c>
      <c r="I124" s="311" t="s">
        <v>1614</v>
      </c>
      <c r="J124" s="311">
        <v>120</v>
      </c>
      <c r="K124" s="354"/>
    </row>
    <row r="125" ht="15" customHeight="1">
      <c r="B125" s="352"/>
      <c r="C125" s="311" t="s">
        <v>1660</v>
      </c>
      <c r="D125" s="311"/>
      <c r="E125" s="311"/>
      <c r="F125" s="332" t="s">
        <v>1612</v>
      </c>
      <c r="G125" s="311"/>
      <c r="H125" s="311" t="s">
        <v>1661</v>
      </c>
      <c r="I125" s="311" t="s">
        <v>1614</v>
      </c>
      <c r="J125" s="311" t="s">
        <v>1662</v>
      </c>
      <c r="K125" s="354"/>
    </row>
    <row r="126" ht="15" customHeight="1">
      <c r="B126" s="352"/>
      <c r="C126" s="311" t="s">
        <v>1561</v>
      </c>
      <c r="D126" s="311"/>
      <c r="E126" s="311"/>
      <c r="F126" s="332" t="s">
        <v>1612</v>
      </c>
      <c r="G126" s="311"/>
      <c r="H126" s="311" t="s">
        <v>1663</v>
      </c>
      <c r="I126" s="311" t="s">
        <v>1614</v>
      </c>
      <c r="J126" s="311" t="s">
        <v>1662</v>
      </c>
      <c r="K126" s="354"/>
    </row>
    <row r="127" ht="15" customHeight="1">
      <c r="B127" s="352"/>
      <c r="C127" s="311" t="s">
        <v>1623</v>
      </c>
      <c r="D127" s="311"/>
      <c r="E127" s="311"/>
      <c r="F127" s="332" t="s">
        <v>1618</v>
      </c>
      <c r="G127" s="311"/>
      <c r="H127" s="311" t="s">
        <v>1624</v>
      </c>
      <c r="I127" s="311" t="s">
        <v>1614</v>
      </c>
      <c r="J127" s="311">
        <v>15</v>
      </c>
      <c r="K127" s="354"/>
    </row>
    <row r="128" ht="15" customHeight="1">
      <c r="B128" s="352"/>
      <c r="C128" s="334" t="s">
        <v>1625</v>
      </c>
      <c r="D128" s="334"/>
      <c r="E128" s="334"/>
      <c r="F128" s="335" t="s">
        <v>1618</v>
      </c>
      <c r="G128" s="334"/>
      <c r="H128" s="334" t="s">
        <v>1626</v>
      </c>
      <c r="I128" s="334" t="s">
        <v>1614</v>
      </c>
      <c r="J128" s="334">
        <v>15</v>
      </c>
      <c r="K128" s="354"/>
    </row>
    <row r="129" ht="15" customHeight="1">
      <c r="B129" s="352"/>
      <c r="C129" s="334" t="s">
        <v>1627</v>
      </c>
      <c r="D129" s="334"/>
      <c r="E129" s="334"/>
      <c r="F129" s="335" t="s">
        <v>1618</v>
      </c>
      <c r="G129" s="334"/>
      <c r="H129" s="334" t="s">
        <v>1628</v>
      </c>
      <c r="I129" s="334" t="s">
        <v>1614</v>
      </c>
      <c r="J129" s="334">
        <v>20</v>
      </c>
      <c r="K129" s="354"/>
    </row>
    <row r="130" ht="15" customHeight="1">
      <c r="B130" s="352"/>
      <c r="C130" s="334" t="s">
        <v>1629</v>
      </c>
      <c r="D130" s="334"/>
      <c r="E130" s="334"/>
      <c r="F130" s="335" t="s">
        <v>1618</v>
      </c>
      <c r="G130" s="334"/>
      <c r="H130" s="334" t="s">
        <v>1630</v>
      </c>
      <c r="I130" s="334" t="s">
        <v>1614</v>
      </c>
      <c r="J130" s="334">
        <v>20</v>
      </c>
      <c r="K130" s="354"/>
    </row>
    <row r="131" ht="15" customHeight="1">
      <c r="B131" s="352"/>
      <c r="C131" s="311" t="s">
        <v>1617</v>
      </c>
      <c r="D131" s="311"/>
      <c r="E131" s="311"/>
      <c r="F131" s="332" t="s">
        <v>1618</v>
      </c>
      <c r="G131" s="311"/>
      <c r="H131" s="311" t="s">
        <v>1651</v>
      </c>
      <c r="I131" s="311" t="s">
        <v>1614</v>
      </c>
      <c r="J131" s="311">
        <v>50</v>
      </c>
      <c r="K131" s="354"/>
    </row>
    <row r="132" ht="15" customHeight="1">
      <c r="B132" s="352"/>
      <c r="C132" s="311" t="s">
        <v>1631</v>
      </c>
      <c r="D132" s="311"/>
      <c r="E132" s="311"/>
      <c r="F132" s="332" t="s">
        <v>1618</v>
      </c>
      <c r="G132" s="311"/>
      <c r="H132" s="311" t="s">
        <v>1651</v>
      </c>
      <c r="I132" s="311" t="s">
        <v>1614</v>
      </c>
      <c r="J132" s="311">
        <v>50</v>
      </c>
      <c r="K132" s="354"/>
    </row>
    <row r="133" ht="15" customHeight="1">
      <c r="B133" s="352"/>
      <c r="C133" s="311" t="s">
        <v>1637</v>
      </c>
      <c r="D133" s="311"/>
      <c r="E133" s="311"/>
      <c r="F133" s="332" t="s">
        <v>1618</v>
      </c>
      <c r="G133" s="311"/>
      <c r="H133" s="311" t="s">
        <v>1651</v>
      </c>
      <c r="I133" s="311" t="s">
        <v>1614</v>
      </c>
      <c r="J133" s="311">
        <v>50</v>
      </c>
      <c r="K133" s="354"/>
    </row>
    <row r="134" ht="15" customHeight="1">
      <c r="B134" s="352"/>
      <c r="C134" s="311" t="s">
        <v>1639</v>
      </c>
      <c r="D134" s="311"/>
      <c r="E134" s="311"/>
      <c r="F134" s="332" t="s">
        <v>1618</v>
      </c>
      <c r="G134" s="311"/>
      <c r="H134" s="311" t="s">
        <v>1651</v>
      </c>
      <c r="I134" s="311" t="s">
        <v>1614</v>
      </c>
      <c r="J134" s="311">
        <v>50</v>
      </c>
      <c r="K134" s="354"/>
    </row>
    <row r="135" ht="15" customHeight="1">
      <c r="B135" s="352"/>
      <c r="C135" s="311" t="s">
        <v>138</v>
      </c>
      <c r="D135" s="311"/>
      <c r="E135" s="311"/>
      <c r="F135" s="332" t="s">
        <v>1618</v>
      </c>
      <c r="G135" s="311"/>
      <c r="H135" s="311" t="s">
        <v>1664</v>
      </c>
      <c r="I135" s="311" t="s">
        <v>1614</v>
      </c>
      <c r="J135" s="311">
        <v>255</v>
      </c>
      <c r="K135" s="354"/>
    </row>
    <row r="136" ht="15" customHeight="1">
      <c r="B136" s="352"/>
      <c r="C136" s="311" t="s">
        <v>1641</v>
      </c>
      <c r="D136" s="311"/>
      <c r="E136" s="311"/>
      <c r="F136" s="332" t="s">
        <v>1612</v>
      </c>
      <c r="G136" s="311"/>
      <c r="H136" s="311" t="s">
        <v>1665</v>
      </c>
      <c r="I136" s="311" t="s">
        <v>1643</v>
      </c>
      <c r="J136" s="311"/>
      <c r="K136" s="354"/>
    </row>
    <row r="137" ht="15" customHeight="1">
      <c r="B137" s="352"/>
      <c r="C137" s="311" t="s">
        <v>1644</v>
      </c>
      <c r="D137" s="311"/>
      <c r="E137" s="311"/>
      <c r="F137" s="332" t="s">
        <v>1612</v>
      </c>
      <c r="G137" s="311"/>
      <c r="H137" s="311" t="s">
        <v>1666</v>
      </c>
      <c r="I137" s="311" t="s">
        <v>1646</v>
      </c>
      <c r="J137" s="311"/>
      <c r="K137" s="354"/>
    </row>
    <row r="138" ht="15" customHeight="1">
      <c r="B138" s="352"/>
      <c r="C138" s="311" t="s">
        <v>1647</v>
      </c>
      <c r="D138" s="311"/>
      <c r="E138" s="311"/>
      <c r="F138" s="332" t="s">
        <v>1612</v>
      </c>
      <c r="G138" s="311"/>
      <c r="H138" s="311" t="s">
        <v>1647</v>
      </c>
      <c r="I138" s="311" t="s">
        <v>1646</v>
      </c>
      <c r="J138" s="311"/>
      <c r="K138" s="354"/>
    </row>
    <row r="139" ht="15" customHeight="1">
      <c r="B139" s="352"/>
      <c r="C139" s="311" t="s">
        <v>41</v>
      </c>
      <c r="D139" s="311"/>
      <c r="E139" s="311"/>
      <c r="F139" s="332" t="s">
        <v>1612</v>
      </c>
      <c r="G139" s="311"/>
      <c r="H139" s="311" t="s">
        <v>1667</v>
      </c>
      <c r="I139" s="311" t="s">
        <v>1646</v>
      </c>
      <c r="J139" s="311"/>
      <c r="K139" s="354"/>
    </row>
    <row r="140" ht="15" customHeight="1">
      <c r="B140" s="352"/>
      <c r="C140" s="311" t="s">
        <v>1668</v>
      </c>
      <c r="D140" s="311"/>
      <c r="E140" s="311"/>
      <c r="F140" s="332" t="s">
        <v>1612</v>
      </c>
      <c r="G140" s="311"/>
      <c r="H140" s="311" t="s">
        <v>1669</v>
      </c>
      <c r="I140" s="311" t="s">
        <v>1646</v>
      </c>
      <c r="J140" s="311"/>
      <c r="K140" s="354"/>
    </row>
    <row r="141" ht="15" customHeight="1">
      <c r="B141" s="355"/>
      <c r="C141" s="356"/>
      <c r="D141" s="356"/>
      <c r="E141" s="356"/>
      <c r="F141" s="356"/>
      <c r="G141" s="356"/>
      <c r="H141" s="356"/>
      <c r="I141" s="356"/>
      <c r="J141" s="356"/>
      <c r="K141" s="357"/>
    </row>
    <row r="142" ht="18.75" customHeight="1">
      <c r="B142" s="307"/>
      <c r="C142" s="307"/>
      <c r="D142" s="307"/>
      <c r="E142" s="307"/>
      <c r="F142" s="344"/>
      <c r="G142" s="307"/>
      <c r="H142" s="307"/>
      <c r="I142" s="307"/>
      <c r="J142" s="307"/>
      <c r="K142" s="307"/>
    </row>
    <row r="143" ht="18.75" customHeight="1">
      <c r="B143" s="318"/>
      <c r="C143" s="318"/>
      <c r="D143" s="318"/>
      <c r="E143" s="318"/>
      <c r="F143" s="318"/>
      <c r="G143" s="318"/>
      <c r="H143" s="318"/>
      <c r="I143" s="318"/>
      <c r="J143" s="318"/>
      <c r="K143" s="318"/>
    </row>
    <row r="144" ht="7.5" customHeight="1">
      <c r="B144" s="319"/>
      <c r="C144" s="320"/>
      <c r="D144" s="320"/>
      <c r="E144" s="320"/>
      <c r="F144" s="320"/>
      <c r="G144" s="320"/>
      <c r="H144" s="320"/>
      <c r="I144" s="320"/>
      <c r="J144" s="320"/>
      <c r="K144" s="321"/>
    </row>
    <row r="145" ht="45" customHeight="1">
      <c r="B145" s="322"/>
      <c r="C145" s="323" t="s">
        <v>1670</v>
      </c>
      <c r="D145" s="323"/>
      <c r="E145" s="323"/>
      <c r="F145" s="323"/>
      <c r="G145" s="323"/>
      <c r="H145" s="323"/>
      <c r="I145" s="323"/>
      <c r="J145" s="323"/>
      <c r="K145" s="324"/>
    </row>
    <row r="146" ht="17.25" customHeight="1">
      <c r="B146" s="322"/>
      <c r="C146" s="325" t="s">
        <v>1606</v>
      </c>
      <c r="D146" s="325"/>
      <c r="E146" s="325"/>
      <c r="F146" s="325" t="s">
        <v>1607</v>
      </c>
      <c r="G146" s="326"/>
      <c r="H146" s="325" t="s">
        <v>133</v>
      </c>
      <c r="I146" s="325" t="s">
        <v>60</v>
      </c>
      <c r="J146" s="325" t="s">
        <v>1608</v>
      </c>
      <c r="K146" s="324"/>
    </row>
    <row r="147" ht="17.25" customHeight="1">
      <c r="B147" s="322"/>
      <c r="C147" s="327" t="s">
        <v>1609</v>
      </c>
      <c r="D147" s="327"/>
      <c r="E147" s="327"/>
      <c r="F147" s="328" t="s">
        <v>1610</v>
      </c>
      <c r="G147" s="329"/>
      <c r="H147" s="327"/>
      <c r="I147" s="327"/>
      <c r="J147" s="327" t="s">
        <v>1611</v>
      </c>
      <c r="K147" s="324"/>
    </row>
    <row r="148" ht="5.25" customHeight="1">
      <c r="B148" s="333"/>
      <c r="C148" s="330"/>
      <c r="D148" s="330"/>
      <c r="E148" s="330"/>
      <c r="F148" s="330"/>
      <c r="G148" s="331"/>
      <c r="H148" s="330"/>
      <c r="I148" s="330"/>
      <c r="J148" s="330"/>
      <c r="K148" s="354"/>
    </row>
    <row r="149" ht="15" customHeight="1">
      <c r="B149" s="333"/>
      <c r="C149" s="358" t="s">
        <v>1615</v>
      </c>
      <c r="D149" s="311"/>
      <c r="E149" s="311"/>
      <c r="F149" s="359" t="s">
        <v>1612</v>
      </c>
      <c r="G149" s="311"/>
      <c r="H149" s="358" t="s">
        <v>1651</v>
      </c>
      <c r="I149" s="358" t="s">
        <v>1614</v>
      </c>
      <c r="J149" s="358">
        <v>120</v>
      </c>
      <c r="K149" s="354"/>
    </row>
    <row r="150" ht="15" customHeight="1">
      <c r="B150" s="333"/>
      <c r="C150" s="358" t="s">
        <v>1660</v>
      </c>
      <c r="D150" s="311"/>
      <c r="E150" s="311"/>
      <c r="F150" s="359" t="s">
        <v>1612</v>
      </c>
      <c r="G150" s="311"/>
      <c r="H150" s="358" t="s">
        <v>1671</v>
      </c>
      <c r="I150" s="358" t="s">
        <v>1614</v>
      </c>
      <c r="J150" s="358" t="s">
        <v>1662</v>
      </c>
      <c r="K150" s="354"/>
    </row>
    <row r="151" ht="15" customHeight="1">
      <c r="B151" s="333"/>
      <c r="C151" s="358" t="s">
        <v>1561</v>
      </c>
      <c r="D151" s="311"/>
      <c r="E151" s="311"/>
      <c r="F151" s="359" t="s">
        <v>1612</v>
      </c>
      <c r="G151" s="311"/>
      <c r="H151" s="358" t="s">
        <v>1672</v>
      </c>
      <c r="I151" s="358" t="s">
        <v>1614</v>
      </c>
      <c r="J151" s="358" t="s">
        <v>1662</v>
      </c>
      <c r="K151" s="354"/>
    </row>
    <row r="152" ht="15" customHeight="1">
      <c r="B152" s="333"/>
      <c r="C152" s="358" t="s">
        <v>1617</v>
      </c>
      <c r="D152" s="311"/>
      <c r="E152" s="311"/>
      <c r="F152" s="359" t="s">
        <v>1618</v>
      </c>
      <c r="G152" s="311"/>
      <c r="H152" s="358" t="s">
        <v>1651</v>
      </c>
      <c r="I152" s="358" t="s">
        <v>1614</v>
      </c>
      <c r="J152" s="358">
        <v>50</v>
      </c>
      <c r="K152" s="354"/>
    </row>
    <row r="153" ht="15" customHeight="1">
      <c r="B153" s="333"/>
      <c r="C153" s="358" t="s">
        <v>1620</v>
      </c>
      <c r="D153" s="311"/>
      <c r="E153" s="311"/>
      <c r="F153" s="359" t="s">
        <v>1612</v>
      </c>
      <c r="G153" s="311"/>
      <c r="H153" s="358" t="s">
        <v>1651</v>
      </c>
      <c r="I153" s="358" t="s">
        <v>1622</v>
      </c>
      <c r="J153" s="358"/>
      <c r="K153" s="354"/>
    </row>
    <row r="154" ht="15" customHeight="1">
      <c r="B154" s="333"/>
      <c r="C154" s="358" t="s">
        <v>1631</v>
      </c>
      <c r="D154" s="311"/>
      <c r="E154" s="311"/>
      <c r="F154" s="359" t="s">
        <v>1618</v>
      </c>
      <c r="G154" s="311"/>
      <c r="H154" s="358" t="s">
        <v>1651</v>
      </c>
      <c r="I154" s="358" t="s">
        <v>1614</v>
      </c>
      <c r="J154" s="358">
        <v>50</v>
      </c>
      <c r="K154" s="354"/>
    </row>
    <row r="155" ht="15" customHeight="1">
      <c r="B155" s="333"/>
      <c r="C155" s="358" t="s">
        <v>1639</v>
      </c>
      <c r="D155" s="311"/>
      <c r="E155" s="311"/>
      <c r="F155" s="359" t="s">
        <v>1618</v>
      </c>
      <c r="G155" s="311"/>
      <c r="H155" s="358" t="s">
        <v>1651</v>
      </c>
      <c r="I155" s="358" t="s">
        <v>1614</v>
      </c>
      <c r="J155" s="358">
        <v>50</v>
      </c>
      <c r="K155" s="354"/>
    </row>
    <row r="156" ht="15" customHeight="1">
      <c r="B156" s="333"/>
      <c r="C156" s="358" t="s">
        <v>1637</v>
      </c>
      <c r="D156" s="311"/>
      <c r="E156" s="311"/>
      <c r="F156" s="359" t="s">
        <v>1618</v>
      </c>
      <c r="G156" s="311"/>
      <c r="H156" s="358" t="s">
        <v>1651</v>
      </c>
      <c r="I156" s="358" t="s">
        <v>1614</v>
      </c>
      <c r="J156" s="358">
        <v>50</v>
      </c>
      <c r="K156" s="354"/>
    </row>
    <row r="157" ht="15" customHeight="1">
      <c r="B157" s="333"/>
      <c r="C157" s="358" t="s">
        <v>103</v>
      </c>
      <c r="D157" s="311"/>
      <c r="E157" s="311"/>
      <c r="F157" s="359" t="s">
        <v>1612</v>
      </c>
      <c r="G157" s="311"/>
      <c r="H157" s="358" t="s">
        <v>1673</v>
      </c>
      <c r="I157" s="358" t="s">
        <v>1614</v>
      </c>
      <c r="J157" s="358" t="s">
        <v>1674</v>
      </c>
      <c r="K157" s="354"/>
    </row>
    <row r="158" ht="15" customHeight="1">
      <c r="B158" s="333"/>
      <c r="C158" s="358" t="s">
        <v>1675</v>
      </c>
      <c r="D158" s="311"/>
      <c r="E158" s="311"/>
      <c r="F158" s="359" t="s">
        <v>1612</v>
      </c>
      <c r="G158" s="311"/>
      <c r="H158" s="358" t="s">
        <v>1676</v>
      </c>
      <c r="I158" s="358" t="s">
        <v>1646</v>
      </c>
      <c r="J158" s="358"/>
      <c r="K158" s="354"/>
    </row>
    <row r="159" ht="15" customHeight="1">
      <c r="B159" s="360"/>
      <c r="C159" s="342"/>
      <c r="D159" s="342"/>
      <c r="E159" s="342"/>
      <c r="F159" s="342"/>
      <c r="G159" s="342"/>
      <c r="H159" s="342"/>
      <c r="I159" s="342"/>
      <c r="J159" s="342"/>
      <c r="K159" s="361"/>
    </row>
    <row r="160" ht="18.75" customHeight="1">
      <c r="B160" s="307"/>
      <c r="C160" s="311"/>
      <c r="D160" s="311"/>
      <c r="E160" s="311"/>
      <c r="F160" s="332"/>
      <c r="G160" s="311"/>
      <c r="H160" s="311"/>
      <c r="I160" s="311"/>
      <c r="J160" s="311"/>
      <c r="K160" s="307"/>
    </row>
    <row r="161" ht="18.75" customHeight="1">
      <c r="B161" s="318"/>
      <c r="C161" s="318"/>
      <c r="D161" s="318"/>
      <c r="E161" s="318"/>
      <c r="F161" s="318"/>
      <c r="G161" s="318"/>
      <c r="H161" s="318"/>
      <c r="I161" s="318"/>
      <c r="J161" s="318"/>
      <c r="K161" s="318"/>
    </row>
    <row r="162" ht="7.5" customHeight="1">
      <c r="B162" s="297"/>
      <c r="C162" s="298"/>
      <c r="D162" s="298"/>
      <c r="E162" s="298"/>
      <c r="F162" s="298"/>
      <c r="G162" s="298"/>
      <c r="H162" s="298"/>
      <c r="I162" s="298"/>
      <c r="J162" s="298"/>
      <c r="K162" s="299"/>
    </row>
    <row r="163" ht="45" customHeight="1">
      <c r="B163" s="300"/>
      <c r="C163" s="301" t="s">
        <v>1677</v>
      </c>
      <c r="D163" s="301"/>
      <c r="E163" s="301"/>
      <c r="F163" s="301"/>
      <c r="G163" s="301"/>
      <c r="H163" s="301"/>
      <c r="I163" s="301"/>
      <c r="J163" s="301"/>
      <c r="K163" s="302"/>
    </row>
    <row r="164" ht="17.25" customHeight="1">
      <c r="B164" s="300"/>
      <c r="C164" s="325" t="s">
        <v>1606</v>
      </c>
      <c r="D164" s="325"/>
      <c r="E164" s="325"/>
      <c r="F164" s="325" t="s">
        <v>1607</v>
      </c>
      <c r="G164" s="362"/>
      <c r="H164" s="363" t="s">
        <v>133</v>
      </c>
      <c r="I164" s="363" t="s">
        <v>60</v>
      </c>
      <c r="J164" s="325" t="s">
        <v>1608</v>
      </c>
      <c r="K164" s="302"/>
    </row>
    <row r="165" ht="17.25" customHeight="1">
      <c r="B165" s="303"/>
      <c r="C165" s="327" t="s">
        <v>1609</v>
      </c>
      <c r="D165" s="327"/>
      <c r="E165" s="327"/>
      <c r="F165" s="328" t="s">
        <v>1610</v>
      </c>
      <c r="G165" s="364"/>
      <c r="H165" s="365"/>
      <c r="I165" s="365"/>
      <c r="J165" s="327" t="s">
        <v>1611</v>
      </c>
      <c r="K165" s="305"/>
    </row>
    <row r="166" ht="5.25" customHeight="1">
      <c r="B166" s="333"/>
      <c r="C166" s="330"/>
      <c r="D166" s="330"/>
      <c r="E166" s="330"/>
      <c r="F166" s="330"/>
      <c r="G166" s="331"/>
      <c r="H166" s="330"/>
      <c r="I166" s="330"/>
      <c r="J166" s="330"/>
      <c r="K166" s="354"/>
    </row>
    <row r="167" ht="15" customHeight="1">
      <c r="B167" s="333"/>
      <c r="C167" s="311" t="s">
        <v>1615</v>
      </c>
      <c r="D167" s="311"/>
      <c r="E167" s="311"/>
      <c r="F167" s="332" t="s">
        <v>1612</v>
      </c>
      <c r="G167" s="311"/>
      <c r="H167" s="311" t="s">
        <v>1651</v>
      </c>
      <c r="I167" s="311" t="s">
        <v>1614</v>
      </c>
      <c r="J167" s="311">
        <v>120</v>
      </c>
      <c r="K167" s="354"/>
    </row>
    <row r="168" ht="15" customHeight="1">
      <c r="B168" s="333"/>
      <c r="C168" s="311" t="s">
        <v>1660</v>
      </c>
      <c r="D168" s="311"/>
      <c r="E168" s="311"/>
      <c r="F168" s="332" t="s">
        <v>1612</v>
      </c>
      <c r="G168" s="311"/>
      <c r="H168" s="311" t="s">
        <v>1661</v>
      </c>
      <c r="I168" s="311" t="s">
        <v>1614</v>
      </c>
      <c r="J168" s="311" t="s">
        <v>1662</v>
      </c>
      <c r="K168" s="354"/>
    </row>
    <row r="169" ht="15" customHeight="1">
      <c r="B169" s="333"/>
      <c r="C169" s="311" t="s">
        <v>1561</v>
      </c>
      <c r="D169" s="311"/>
      <c r="E169" s="311"/>
      <c r="F169" s="332" t="s">
        <v>1612</v>
      </c>
      <c r="G169" s="311"/>
      <c r="H169" s="311" t="s">
        <v>1678</v>
      </c>
      <c r="I169" s="311" t="s">
        <v>1614</v>
      </c>
      <c r="J169" s="311" t="s">
        <v>1662</v>
      </c>
      <c r="K169" s="354"/>
    </row>
    <row r="170" ht="15" customHeight="1">
      <c r="B170" s="333"/>
      <c r="C170" s="311" t="s">
        <v>1617</v>
      </c>
      <c r="D170" s="311"/>
      <c r="E170" s="311"/>
      <c r="F170" s="332" t="s">
        <v>1618</v>
      </c>
      <c r="G170" s="311"/>
      <c r="H170" s="311" t="s">
        <v>1678</v>
      </c>
      <c r="I170" s="311" t="s">
        <v>1614</v>
      </c>
      <c r="J170" s="311">
        <v>50</v>
      </c>
      <c r="K170" s="354"/>
    </row>
    <row r="171" ht="15" customHeight="1">
      <c r="B171" s="333"/>
      <c r="C171" s="311" t="s">
        <v>1620</v>
      </c>
      <c r="D171" s="311"/>
      <c r="E171" s="311"/>
      <c r="F171" s="332" t="s">
        <v>1612</v>
      </c>
      <c r="G171" s="311"/>
      <c r="H171" s="311" t="s">
        <v>1678</v>
      </c>
      <c r="I171" s="311" t="s">
        <v>1622</v>
      </c>
      <c r="J171" s="311"/>
      <c r="K171" s="354"/>
    </row>
    <row r="172" ht="15" customHeight="1">
      <c r="B172" s="333"/>
      <c r="C172" s="311" t="s">
        <v>1631</v>
      </c>
      <c r="D172" s="311"/>
      <c r="E172" s="311"/>
      <c r="F172" s="332" t="s">
        <v>1618</v>
      </c>
      <c r="G172" s="311"/>
      <c r="H172" s="311" t="s">
        <v>1678</v>
      </c>
      <c r="I172" s="311" t="s">
        <v>1614</v>
      </c>
      <c r="J172" s="311">
        <v>50</v>
      </c>
      <c r="K172" s="354"/>
    </row>
    <row r="173" ht="15" customHeight="1">
      <c r="B173" s="333"/>
      <c r="C173" s="311" t="s">
        <v>1639</v>
      </c>
      <c r="D173" s="311"/>
      <c r="E173" s="311"/>
      <c r="F173" s="332" t="s">
        <v>1618</v>
      </c>
      <c r="G173" s="311"/>
      <c r="H173" s="311" t="s">
        <v>1678</v>
      </c>
      <c r="I173" s="311" t="s">
        <v>1614</v>
      </c>
      <c r="J173" s="311">
        <v>50</v>
      </c>
      <c r="K173" s="354"/>
    </row>
    <row r="174" ht="15" customHeight="1">
      <c r="B174" s="333"/>
      <c r="C174" s="311" t="s">
        <v>1637</v>
      </c>
      <c r="D174" s="311"/>
      <c r="E174" s="311"/>
      <c r="F174" s="332" t="s">
        <v>1618</v>
      </c>
      <c r="G174" s="311"/>
      <c r="H174" s="311" t="s">
        <v>1678</v>
      </c>
      <c r="I174" s="311" t="s">
        <v>1614</v>
      </c>
      <c r="J174" s="311">
        <v>50</v>
      </c>
      <c r="K174" s="354"/>
    </row>
    <row r="175" ht="15" customHeight="1">
      <c r="B175" s="333"/>
      <c r="C175" s="311" t="s">
        <v>132</v>
      </c>
      <c r="D175" s="311"/>
      <c r="E175" s="311"/>
      <c r="F175" s="332" t="s">
        <v>1612</v>
      </c>
      <c r="G175" s="311"/>
      <c r="H175" s="311" t="s">
        <v>1679</v>
      </c>
      <c r="I175" s="311" t="s">
        <v>1680</v>
      </c>
      <c r="J175" s="311"/>
      <c r="K175" s="354"/>
    </row>
    <row r="176" ht="15" customHeight="1">
      <c r="B176" s="333"/>
      <c r="C176" s="311" t="s">
        <v>60</v>
      </c>
      <c r="D176" s="311"/>
      <c r="E176" s="311"/>
      <c r="F176" s="332" t="s">
        <v>1612</v>
      </c>
      <c r="G176" s="311"/>
      <c r="H176" s="311" t="s">
        <v>1681</v>
      </c>
      <c r="I176" s="311" t="s">
        <v>1682</v>
      </c>
      <c r="J176" s="311">
        <v>1</v>
      </c>
      <c r="K176" s="354"/>
    </row>
    <row r="177" ht="15" customHeight="1">
      <c r="B177" s="333"/>
      <c r="C177" s="311" t="s">
        <v>56</v>
      </c>
      <c r="D177" s="311"/>
      <c r="E177" s="311"/>
      <c r="F177" s="332" t="s">
        <v>1612</v>
      </c>
      <c r="G177" s="311"/>
      <c r="H177" s="311" t="s">
        <v>1683</v>
      </c>
      <c r="I177" s="311" t="s">
        <v>1614</v>
      </c>
      <c r="J177" s="311">
        <v>20</v>
      </c>
      <c r="K177" s="354"/>
    </row>
    <row r="178" ht="15" customHeight="1">
      <c r="B178" s="333"/>
      <c r="C178" s="311" t="s">
        <v>133</v>
      </c>
      <c r="D178" s="311"/>
      <c r="E178" s="311"/>
      <c r="F178" s="332" t="s">
        <v>1612</v>
      </c>
      <c r="G178" s="311"/>
      <c r="H178" s="311" t="s">
        <v>1684</v>
      </c>
      <c r="I178" s="311" t="s">
        <v>1614</v>
      </c>
      <c r="J178" s="311">
        <v>255</v>
      </c>
      <c r="K178" s="354"/>
    </row>
    <row r="179" ht="15" customHeight="1">
      <c r="B179" s="333"/>
      <c r="C179" s="311" t="s">
        <v>134</v>
      </c>
      <c r="D179" s="311"/>
      <c r="E179" s="311"/>
      <c r="F179" s="332" t="s">
        <v>1612</v>
      </c>
      <c r="G179" s="311"/>
      <c r="H179" s="311" t="s">
        <v>1577</v>
      </c>
      <c r="I179" s="311" t="s">
        <v>1614</v>
      </c>
      <c r="J179" s="311">
        <v>10</v>
      </c>
      <c r="K179" s="354"/>
    </row>
    <row r="180" ht="15" customHeight="1">
      <c r="B180" s="333"/>
      <c r="C180" s="311" t="s">
        <v>135</v>
      </c>
      <c r="D180" s="311"/>
      <c r="E180" s="311"/>
      <c r="F180" s="332" t="s">
        <v>1612</v>
      </c>
      <c r="G180" s="311"/>
      <c r="H180" s="311" t="s">
        <v>1685</v>
      </c>
      <c r="I180" s="311" t="s">
        <v>1646</v>
      </c>
      <c r="J180" s="311"/>
      <c r="K180" s="354"/>
    </row>
    <row r="181" ht="15" customHeight="1">
      <c r="B181" s="333"/>
      <c r="C181" s="311" t="s">
        <v>1686</v>
      </c>
      <c r="D181" s="311"/>
      <c r="E181" s="311"/>
      <c r="F181" s="332" t="s">
        <v>1612</v>
      </c>
      <c r="G181" s="311"/>
      <c r="H181" s="311" t="s">
        <v>1687</v>
      </c>
      <c r="I181" s="311" t="s">
        <v>1646</v>
      </c>
      <c r="J181" s="311"/>
      <c r="K181" s="354"/>
    </row>
    <row r="182" ht="15" customHeight="1">
      <c r="B182" s="333"/>
      <c r="C182" s="311" t="s">
        <v>1675</v>
      </c>
      <c r="D182" s="311"/>
      <c r="E182" s="311"/>
      <c r="F182" s="332" t="s">
        <v>1612</v>
      </c>
      <c r="G182" s="311"/>
      <c r="H182" s="311" t="s">
        <v>1688</v>
      </c>
      <c r="I182" s="311" t="s">
        <v>1646</v>
      </c>
      <c r="J182" s="311"/>
      <c r="K182" s="354"/>
    </row>
    <row r="183" ht="15" customHeight="1">
      <c r="B183" s="333"/>
      <c r="C183" s="311" t="s">
        <v>137</v>
      </c>
      <c r="D183" s="311"/>
      <c r="E183" s="311"/>
      <c r="F183" s="332" t="s">
        <v>1618</v>
      </c>
      <c r="G183" s="311"/>
      <c r="H183" s="311" t="s">
        <v>1689</v>
      </c>
      <c r="I183" s="311" t="s">
        <v>1614</v>
      </c>
      <c r="J183" s="311">
        <v>50</v>
      </c>
      <c r="K183" s="354"/>
    </row>
    <row r="184" ht="15" customHeight="1">
      <c r="B184" s="333"/>
      <c r="C184" s="311" t="s">
        <v>1690</v>
      </c>
      <c r="D184" s="311"/>
      <c r="E184" s="311"/>
      <c r="F184" s="332" t="s">
        <v>1618</v>
      </c>
      <c r="G184" s="311"/>
      <c r="H184" s="311" t="s">
        <v>1691</v>
      </c>
      <c r="I184" s="311" t="s">
        <v>1692</v>
      </c>
      <c r="J184" s="311"/>
      <c r="K184" s="354"/>
    </row>
    <row r="185" ht="15" customHeight="1">
      <c r="B185" s="333"/>
      <c r="C185" s="311" t="s">
        <v>1693</v>
      </c>
      <c r="D185" s="311"/>
      <c r="E185" s="311"/>
      <c r="F185" s="332" t="s">
        <v>1618</v>
      </c>
      <c r="G185" s="311"/>
      <c r="H185" s="311" t="s">
        <v>1694</v>
      </c>
      <c r="I185" s="311" t="s">
        <v>1692</v>
      </c>
      <c r="J185" s="311"/>
      <c r="K185" s="354"/>
    </row>
    <row r="186" ht="15" customHeight="1">
      <c r="B186" s="333"/>
      <c r="C186" s="311" t="s">
        <v>1695</v>
      </c>
      <c r="D186" s="311"/>
      <c r="E186" s="311"/>
      <c r="F186" s="332" t="s">
        <v>1618</v>
      </c>
      <c r="G186" s="311"/>
      <c r="H186" s="311" t="s">
        <v>1696</v>
      </c>
      <c r="I186" s="311" t="s">
        <v>1692</v>
      </c>
      <c r="J186" s="311"/>
      <c r="K186" s="354"/>
    </row>
    <row r="187" ht="15" customHeight="1">
      <c r="B187" s="333"/>
      <c r="C187" s="366" t="s">
        <v>1697</v>
      </c>
      <c r="D187" s="311"/>
      <c r="E187" s="311"/>
      <c r="F187" s="332" t="s">
        <v>1618</v>
      </c>
      <c r="G187" s="311"/>
      <c r="H187" s="311" t="s">
        <v>1698</v>
      </c>
      <c r="I187" s="311" t="s">
        <v>1699</v>
      </c>
      <c r="J187" s="367" t="s">
        <v>1700</v>
      </c>
      <c r="K187" s="354"/>
    </row>
    <row r="188" ht="15" customHeight="1">
      <c r="B188" s="333"/>
      <c r="C188" s="317" t="s">
        <v>45</v>
      </c>
      <c r="D188" s="311"/>
      <c r="E188" s="311"/>
      <c r="F188" s="332" t="s">
        <v>1612</v>
      </c>
      <c r="G188" s="311"/>
      <c r="H188" s="307" t="s">
        <v>1701</v>
      </c>
      <c r="I188" s="311" t="s">
        <v>1702</v>
      </c>
      <c r="J188" s="311"/>
      <c r="K188" s="354"/>
    </row>
    <row r="189" ht="15" customHeight="1">
      <c r="B189" s="333"/>
      <c r="C189" s="317" t="s">
        <v>1703</v>
      </c>
      <c r="D189" s="311"/>
      <c r="E189" s="311"/>
      <c r="F189" s="332" t="s">
        <v>1612</v>
      </c>
      <c r="G189" s="311"/>
      <c r="H189" s="311" t="s">
        <v>1704</v>
      </c>
      <c r="I189" s="311" t="s">
        <v>1646</v>
      </c>
      <c r="J189" s="311"/>
      <c r="K189" s="354"/>
    </row>
    <row r="190" ht="15" customHeight="1">
      <c r="B190" s="333"/>
      <c r="C190" s="317" t="s">
        <v>1705</v>
      </c>
      <c r="D190" s="311"/>
      <c r="E190" s="311"/>
      <c r="F190" s="332" t="s">
        <v>1612</v>
      </c>
      <c r="G190" s="311"/>
      <c r="H190" s="311" t="s">
        <v>1706</v>
      </c>
      <c r="I190" s="311" t="s">
        <v>1646</v>
      </c>
      <c r="J190" s="311"/>
      <c r="K190" s="354"/>
    </row>
    <row r="191" ht="15" customHeight="1">
      <c r="B191" s="333"/>
      <c r="C191" s="317" t="s">
        <v>1707</v>
      </c>
      <c r="D191" s="311"/>
      <c r="E191" s="311"/>
      <c r="F191" s="332" t="s">
        <v>1618</v>
      </c>
      <c r="G191" s="311"/>
      <c r="H191" s="311" t="s">
        <v>1708</v>
      </c>
      <c r="I191" s="311" t="s">
        <v>1646</v>
      </c>
      <c r="J191" s="311"/>
      <c r="K191" s="354"/>
    </row>
    <row r="192" ht="15" customHeight="1">
      <c r="B192" s="360"/>
      <c r="C192" s="368"/>
      <c r="D192" s="342"/>
      <c r="E192" s="342"/>
      <c r="F192" s="342"/>
      <c r="G192" s="342"/>
      <c r="H192" s="342"/>
      <c r="I192" s="342"/>
      <c r="J192" s="342"/>
      <c r="K192" s="361"/>
    </row>
    <row r="193" ht="18.75" customHeight="1">
      <c r="B193" s="307"/>
      <c r="C193" s="311"/>
      <c r="D193" s="311"/>
      <c r="E193" s="311"/>
      <c r="F193" s="332"/>
      <c r="G193" s="311"/>
      <c r="H193" s="311"/>
      <c r="I193" s="311"/>
      <c r="J193" s="311"/>
      <c r="K193" s="307"/>
    </row>
    <row r="194" ht="18.75" customHeight="1">
      <c r="B194" s="307"/>
      <c r="C194" s="311"/>
      <c r="D194" s="311"/>
      <c r="E194" s="311"/>
      <c r="F194" s="332"/>
      <c r="G194" s="311"/>
      <c r="H194" s="311"/>
      <c r="I194" s="311"/>
      <c r="J194" s="311"/>
      <c r="K194" s="307"/>
    </row>
    <row r="195" ht="18.75" customHeight="1">
      <c r="B195" s="318"/>
      <c r="C195" s="318"/>
      <c r="D195" s="318"/>
      <c r="E195" s="318"/>
      <c r="F195" s="318"/>
      <c r="G195" s="318"/>
      <c r="H195" s="318"/>
      <c r="I195" s="318"/>
      <c r="J195" s="318"/>
      <c r="K195" s="318"/>
    </row>
    <row r="196" ht="13.5">
      <c r="B196" s="297"/>
      <c r="C196" s="298"/>
      <c r="D196" s="298"/>
      <c r="E196" s="298"/>
      <c r="F196" s="298"/>
      <c r="G196" s="298"/>
      <c r="H196" s="298"/>
      <c r="I196" s="298"/>
      <c r="J196" s="298"/>
      <c r="K196" s="299"/>
    </row>
    <row r="197" ht="21">
      <c r="B197" s="300"/>
      <c r="C197" s="301" t="s">
        <v>1709</v>
      </c>
      <c r="D197" s="301"/>
      <c r="E197" s="301"/>
      <c r="F197" s="301"/>
      <c r="G197" s="301"/>
      <c r="H197" s="301"/>
      <c r="I197" s="301"/>
      <c r="J197" s="301"/>
      <c r="K197" s="302"/>
    </row>
    <row r="198" ht="25.5" customHeight="1">
      <c r="B198" s="300"/>
      <c r="C198" s="369" t="s">
        <v>1710</v>
      </c>
      <c r="D198" s="369"/>
      <c r="E198" s="369"/>
      <c r="F198" s="369" t="s">
        <v>1711</v>
      </c>
      <c r="G198" s="370"/>
      <c r="H198" s="369" t="s">
        <v>1712</v>
      </c>
      <c r="I198" s="369"/>
      <c r="J198" s="369"/>
      <c r="K198" s="302"/>
    </row>
    <row r="199" ht="5.25" customHeight="1">
      <c r="B199" s="333"/>
      <c r="C199" s="330"/>
      <c r="D199" s="330"/>
      <c r="E199" s="330"/>
      <c r="F199" s="330"/>
      <c r="G199" s="311"/>
      <c r="H199" s="330"/>
      <c r="I199" s="330"/>
      <c r="J199" s="330"/>
      <c r="K199" s="354"/>
    </row>
    <row r="200" ht="15" customHeight="1">
      <c r="B200" s="333"/>
      <c r="C200" s="311" t="s">
        <v>1702</v>
      </c>
      <c r="D200" s="311"/>
      <c r="E200" s="311"/>
      <c r="F200" s="332" t="s">
        <v>46</v>
      </c>
      <c r="G200" s="311"/>
      <c r="H200" s="311" t="s">
        <v>1713</v>
      </c>
      <c r="I200" s="311"/>
      <c r="J200" s="311"/>
      <c r="K200" s="354"/>
    </row>
    <row r="201" ht="15" customHeight="1">
      <c r="B201" s="333"/>
      <c r="C201" s="339"/>
      <c r="D201" s="311"/>
      <c r="E201" s="311"/>
      <c r="F201" s="332" t="s">
        <v>47</v>
      </c>
      <c r="G201" s="311"/>
      <c r="H201" s="311" t="s">
        <v>1714</v>
      </c>
      <c r="I201" s="311"/>
      <c r="J201" s="311"/>
      <c r="K201" s="354"/>
    </row>
    <row r="202" ht="15" customHeight="1">
      <c r="B202" s="333"/>
      <c r="C202" s="339"/>
      <c r="D202" s="311"/>
      <c r="E202" s="311"/>
      <c r="F202" s="332" t="s">
        <v>50</v>
      </c>
      <c r="G202" s="311"/>
      <c r="H202" s="311" t="s">
        <v>1715</v>
      </c>
      <c r="I202" s="311"/>
      <c r="J202" s="311"/>
      <c r="K202" s="354"/>
    </row>
    <row r="203" ht="15" customHeight="1">
      <c r="B203" s="333"/>
      <c r="C203" s="311"/>
      <c r="D203" s="311"/>
      <c r="E203" s="311"/>
      <c r="F203" s="332" t="s">
        <v>48</v>
      </c>
      <c r="G203" s="311"/>
      <c r="H203" s="311" t="s">
        <v>1716</v>
      </c>
      <c r="I203" s="311"/>
      <c r="J203" s="311"/>
      <c r="K203" s="354"/>
    </row>
    <row r="204" ht="15" customHeight="1">
      <c r="B204" s="333"/>
      <c r="C204" s="311"/>
      <c r="D204" s="311"/>
      <c r="E204" s="311"/>
      <c r="F204" s="332" t="s">
        <v>49</v>
      </c>
      <c r="G204" s="311"/>
      <c r="H204" s="311" t="s">
        <v>1717</v>
      </c>
      <c r="I204" s="311"/>
      <c r="J204" s="311"/>
      <c r="K204" s="354"/>
    </row>
    <row r="205" ht="15" customHeight="1">
      <c r="B205" s="333"/>
      <c r="C205" s="311"/>
      <c r="D205" s="311"/>
      <c r="E205" s="311"/>
      <c r="F205" s="332"/>
      <c r="G205" s="311"/>
      <c r="H205" s="311"/>
      <c r="I205" s="311"/>
      <c r="J205" s="311"/>
      <c r="K205" s="354"/>
    </row>
    <row r="206" ht="15" customHeight="1">
      <c r="B206" s="333"/>
      <c r="C206" s="311" t="s">
        <v>1658</v>
      </c>
      <c r="D206" s="311"/>
      <c r="E206" s="311"/>
      <c r="F206" s="332" t="s">
        <v>82</v>
      </c>
      <c r="G206" s="311"/>
      <c r="H206" s="311" t="s">
        <v>1718</v>
      </c>
      <c r="I206" s="311"/>
      <c r="J206" s="311"/>
      <c r="K206" s="354"/>
    </row>
    <row r="207" ht="15" customHeight="1">
      <c r="B207" s="333"/>
      <c r="C207" s="339"/>
      <c r="D207" s="311"/>
      <c r="E207" s="311"/>
      <c r="F207" s="332" t="s">
        <v>1555</v>
      </c>
      <c r="G207" s="311"/>
      <c r="H207" s="311" t="s">
        <v>1556</v>
      </c>
      <c r="I207" s="311"/>
      <c r="J207" s="311"/>
      <c r="K207" s="354"/>
    </row>
    <row r="208" ht="15" customHeight="1">
      <c r="B208" s="333"/>
      <c r="C208" s="311"/>
      <c r="D208" s="311"/>
      <c r="E208" s="311"/>
      <c r="F208" s="332" t="s">
        <v>1553</v>
      </c>
      <c r="G208" s="311"/>
      <c r="H208" s="311" t="s">
        <v>1719</v>
      </c>
      <c r="I208" s="311"/>
      <c r="J208" s="311"/>
      <c r="K208" s="354"/>
    </row>
    <row r="209" ht="15" customHeight="1">
      <c r="B209" s="371"/>
      <c r="C209" s="339"/>
      <c r="D209" s="339"/>
      <c r="E209" s="339"/>
      <c r="F209" s="332" t="s">
        <v>1557</v>
      </c>
      <c r="G209" s="317"/>
      <c r="H209" s="358" t="s">
        <v>1558</v>
      </c>
      <c r="I209" s="358"/>
      <c r="J209" s="358"/>
      <c r="K209" s="372"/>
    </row>
    <row r="210" ht="15" customHeight="1">
      <c r="B210" s="371"/>
      <c r="C210" s="339"/>
      <c r="D210" s="339"/>
      <c r="E210" s="339"/>
      <c r="F210" s="332" t="s">
        <v>1559</v>
      </c>
      <c r="G210" s="317"/>
      <c r="H210" s="358" t="s">
        <v>1535</v>
      </c>
      <c r="I210" s="358"/>
      <c r="J210" s="358"/>
      <c r="K210" s="372"/>
    </row>
    <row r="211" ht="15" customHeight="1">
      <c r="B211" s="371"/>
      <c r="C211" s="339"/>
      <c r="D211" s="339"/>
      <c r="E211" s="339"/>
      <c r="F211" s="373"/>
      <c r="G211" s="317"/>
      <c r="H211" s="374"/>
      <c r="I211" s="374"/>
      <c r="J211" s="374"/>
      <c r="K211" s="372"/>
    </row>
    <row r="212" ht="15" customHeight="1">
      <c r="B212" s="371"/>
      <c r="C212" s="311" t="s">
        <v>1682</v>
      </c>
      <c r="D212" s="339"/>
      <c r="E212" s="339"/>
      <c r="F212" s="332">
        <v>1</v>
      </c>
      <c r="G212" s="317"/>
      <c r="H212" s="358" t="s">
        <v>1720</v>
      </c>
      <c r="I212" s="358"/>
      <c r="J212" s="358"/>
      <c r="K212" s="372"/>
    </row>
    <row r="213" ht="15" customHeight="1">
      <c r="B213" s="371"/>
      <c r="C213" s="339"/>
      <c r="D213" s="339"/>
      <c r="E213" s="339"/>
      <c r="F213" s="332">
        <v>2</v>
      </c>
      <c r="G213" s="317"/>
      <c r="H213" s="358" t="s">
        <v>1721</v>
      </c>
      <c r="I213" s="358"/>
      <c r="J213" s="358"/>
      <c r="K213" s="372"/>
    </row>
    <row r="214" ht="15" customHeight="1">
      <c r="B214" s="371"/>
      <c r="C214" s="339"/>
      <c r="D214" s="339"/>
      <c r="E214" s="339"/>
      <c r="F214" s="332">
        <v>3</v>
      </c>
      <c r="G214" s="317"/>
      <c r="H214" s="358" t="s">
        <v>1722</v>
      </c>
      <c r="I214" s="358"/>
      <c r="J214" s="358"/>
      <c r="K214" s="372"/>
    </row>
    <row r="215" ht="15" customHeight="1">
      <c r="B215" s="371"/>
      <c r="C215" s="339"/>
      <c r="D215" s="339"/>
      <c r="E215" s="339"/>
      <c r="F215" s="332">
        <v>4</v>
      </c>
      <c r="G215" s="317"/>
      <c r="H215" s="358" t="s">
        <v>1723</v>
      </c>
      <c r="I215" s="358"/>
      <c r="J215" s="358"/>
      <c r="K215" s="372"/>
    </row>
    <row r="216" ht="12.75" customHeight="1">
      <c r="B216" s="375"/>
      <c r="C216" s="376"/>
      <c r="D216" s="376"/>
      <c r="E216" s="376"/>
      <c r="F216" s="376"/>
      <c r="G216" s="376"/>
      <c r="H216" s="376"/>
      <c r="I216" s="376"/>
      <c r="J216" s="376"/>
      <c r="K216" s="377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HPELITE7200PC\Havranova</dc:creator>
  <cp:lastModifiedBy>HPELITE7200PC\Havranova</cp:lastModifiedBy>
  <dcterms:created xsi:type="dcterms:W3CDTF">2018-12-03T14:18:15Z</dcterms:created>
  <dcterms:modified xsi:type="dcterms:W3CDTF">2018-12-03T14:18:28Z</dcterms:modified>
</cp:coreProperties>
</file>